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8480" windowHeight="6050" tabRatio="831" activeTab="0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  <sheet name="Sheet20" sheetId="17" r:id="rId17"/>
    <sheet name="Sheet21" sheetId="18" r:id="rId18"/>
    <sheet name="Sheet22" sheetId="19" r:id="rId19"/>
    <sheet name="Sheet23" sheetId="20" r:id="rId20"/>
    <sheet name="Sheet24" sheetId="21" r:id="rId21"/>
    <sheet name="Sheet25" sheetId="22" r:id="rId22"/>
    <sheet name="Sheet26" sheetId="23" r:id="rId23"/>
    <sheet name="Sheet27" sheetId="24" r:id="rId24"/>
    <sheet name="Sheet28" sheetId="25" r:id="rId25"/>
    <sheet name="Sheet29" sheetId="26" r:id="rId26"/>
    <sheet name="Sheet30" sheetId="27" r:id="rId27"/>
    <sheet name="Sheet31" sheetId="28" r:id="rId28"/>
    <sheet name="Sheet32" sheetId="29" r:id="rId29"/>
    <sheet name="Sheet33" sheetId="30" r:id="rId30"/>
    <sheet name="Sheet34" sheetId="31" r:id="rId31"/>
    <sheet name="Sheet35" sheetId="32" r:id="rId32"/>
    <sheet name="Sheet36" sheetId="33" r:id="rId33"/>
    <sheet name="Sheet37" sheetId="34" r:id="rId34"/>
    <sheet name="Sheet38" sheetId="35" r:id="rId35"/>
    <sheet name="Sheet39" sheetId="36" r:id="rId36"/>
    <sheet name="Sheet40" sheetId="37" r:id="rId37"/>
    <sheet name="Sheet41" sheetId="38" r:id="rId38"/>
    <sheet name="Sheet42" sheetId="39" r:id="rId39"/>
    <sheet name="Sheet43" sheetId="40" r:id="rId40"/>
    <sheet name="Sheet44" sheetId="41" r:id="rId41"/>
    <sheet name="Sheet45" sheetId="42" r:id="rId42"/>
  </sheets>
  <externalReferences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<sst xmlns="http://schemas.openxmlformats.org/spreadsheetml/2006/main" count="324" uniqueCount="159">
  <si>
    <t xml:space="preserve">            </t>
  </si>
  <si>
    <t xml:space="preserve">       </t>
  </si>
  <si>
    <t xml:space="preserve">        </t>
  </si>
  <si>
    <t>100.0</t>
  </si>
  <si>
    <t xml:space="preserve"> </t>
  </si>
  <si>
    <t>100.0</t>
  </si>
  <si>
    <t>100.0</t>
  </si>
  <si>
    <t xml:space="preserve">          </t>
  </si>
  <si>
    <t>100.0</t>
  </si>
  <si>
    <r>
      <rPr>
        <sz val="20"/>
        <rFont val="標楷體"/>
        <family val="4"/>
      </rPr>
      <t>四、營運比率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</si>
  <si>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資本比率分析</t>
    </r>
  </si>
  <si>
    <r>
      <rPr>
        <sz val="20"/>
        <rFont val="標楷體"/>
        <family val="4"/>
      </rPr>
      <t>各證券金融公司資本比率分析表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</si>
  <si>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</si>
  <si>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</si>
  <si>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</si>
  <si>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</si>
  <si>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比較增減</t>
    </r>
  </si>
  <si>
    <r>
      <t xml:space="preserve">   </t>
    </r>
    <r>
      <rPr>
        <sz val="11"/>
        <rFont val="標楷體"/>
        <family val="4"/>
      </rPr>
      <t>元大證券金融公司</t>
    </r>
  </si>
  <si>
    <r>
      <t xml:space="preserve">   </t>
    </r>
    <r>
      <rPr>
        <sz val="11"/>
        <rFont val="標楷體"/>
        <family val="4"/>
      </rPr>
      <t>環華證券金融公司</t>
    </r>
  </si>
  <si>
    <r>
      <t xml:space="preserve">   </t>
    </r>
    <r>
      <rPr>
        <sz val="11"/>
        <rFont val="標楷體"/>
        <family val="4"/>
      </rPr>
      <t>合　　　　　　計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</si>
  <si>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收益性分析</t>
    </r>
  </si>
  <si>
    <r>
      <rPr>
        <sz val="20"/>
        <rFont val="標楷體"/>
        <family val="4"/>
      </rPr>
      <t>各證券金融公司收益性分析表</t>
    </r>
  </si>
  <si>
    <r>
      <rPr>
        <sz val="11"/>
        <rFont val="標楷體"/>
        <family val="4"/>
      </rPr>
      <t>稅前淨利占營業收入比率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</si>
  <si>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 xml:space="preserve">     </t>
    </r>
    <r>
      <rPr>
        <sz val="13"/>
        <rFont val="標楷體"/>
        <family val="4"/>
      </rPr>
      <t>證券金融公司計有元大證券金融公司及環華證券金融公司二家。</t>
    </r>
  </si>
  <si>
    <r>
      <rPr>
        <sz val="20"/>
        <rFont val="標楷體"/>
        <family val="4"/>
      </rPr>
      <t>全體證券金融公司資產負債統計表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</si>
  <si>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</si>
  <si>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</si>
  <si>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</si>
  <si>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％</t>
    </r>
  </si>
  <si>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產</t>
    </r>
  </si>
  <si>
    <r>
      <t xml:space="preserve">  </t>
    </r>
    <r>
      <rPr>
        <sz val="11"/>
        <rFont val="標楷體"/>
        <family val="4"/>
      </rPr>
      <t>現金及存放銀行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</si>
  <si>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</si>
  <si>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金融資產</t>
    </r>
  </si>
  <si>
    <r>
      <t xml:space="preserve">  </t>
    </r>
    <r>
      <rPr>
        <sz val="11"/>
        <rFont val="標楷體"/>
        <family val="4"/>
      </rPr>
      <t>附賣回票債券投資</t>
    </r>
  </si>
  <si>
    <r>
      <t xml:space="preserve">  </t>
    </r>
    <r>
      <rPr>
        <sz val="11"/>
        <rFont val="標楷體"/>
        <family val="4"/>
      </rPr>
      <t>證券融資</t>
    </r>
  </si>
  <si>
    <r>
      <t xml:space="preserve">    </t>
    </r>
    <r>
      <rPr>
        <sz val="11"/>
        <rFont val="標楷體"/>
        <family val="4"/>
      </rPr>
      <t>減：備抵呆帳</t>
    </r>
  </si>
  <si>
    <r>
      <t xml:space="preserve">  </t>
    </r>
    <r>
      <rPr>
        <sz val="11"/>
        <rFont val="標楷體"/>
        <family val="4"/>
      </rPr>
      <t>備供出售金融資產淨額</t>
    </r>
  </si>
  <si>
    <r>
      <t xml:space="preserve">  </t>
    </r>
    <r>
      <rPr>
        <sz val="11"/>
        <rFont val="標楷體"/>
        <family val="4"/>
      </rPr>
      <t>持有至到期日金融資產淨額</t>
    </r>
  </si>
  <si>
    <r>
      <t xml:space="preserve">  </t>
    </r>
    <r>
      <rPr>
        <sz val="11"/>
        <rFont val="標楷體"/>
        <family val="4"/>
      </rPr>
      <t>採權益法之股權投資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</si>
  <si>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</si>
  <si>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  </t>
    </r>
    <r>
      <rPr>
        <sz val="11"/>
        <rFont val="標楷體"/>
        <family val="4"/>
      </rPr>
      <t>減：累計折舊</t>
    </r>
  </si>
  <si>
    <r>
      <t xml:space="preserve">    </t>
    </r>
    <r>
      <rPr>
        <sz val="11"/>
        <rFont val="標楷體"/>
        <family val="4"/>
      </rPr>
      <t>減：累計減損</t>
    </r>
  </si>
  <si>
    <r>
      <t xml:space="preserve">  </t>
    </r>
    <r>
      <rPr>
        <sz val="11"/>
        <rFont val="標楷體"/>
        <family val="4"/>
      </rPr>
      <t>投資性不動產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</si>
  <si>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</si>
  <si>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應收利息及收益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</si>
  <si>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</si>
  <si>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</si>
  <si>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  </t>
    </r>
    <r>
      <rPr>
        <sz val="11"/>
        <rFont val="標楷體"/>
        <family val="4"/>
      </rPr>
      <t>資產總計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</si>
  <si>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</si>
  <si>
    <r>
      <t xml:space="preserve">  </t>
    </r>
    <r>
      <rPr>
        <sz val="11"/>
        <rFont val="標楷體"/>
        <family val="4"/>
      </rPr>
      <t>借入款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</si>
  <si>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</si>
  <si>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金融負債</t>
    </r>
  </si>
  <si>
    <r>
      <t xml:space="preserve">  </t>
    </r>
    <r>
      <rPr>
        <sz val="11"/>
        <rFont val="標楷體"/>
        <family val="4"/>
      </rPr>
      <t>附買回票債券負債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</si>
  <si>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</si>
  <si>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應付融券價款</t>
    </r>
  </si>
  <si>
    <r>
      <t xml:space="preserve">  </t>
    </r>
    <r>
      <rPr>
        <sz val="11"/>
        <rFont val="標楷體"/>
        <family val="4"/>
      </rPr>
      <t>存入保證金</t>
    </r>
  </si>
  <si>
    <r>
      <t xml:space="preserve">  </t>
    </r>
    <r>
      <rPr>
        <sz val="11"/>
        <rFont val="標楷體"/>
        <family val="4"/>
      </rPr>
      <t>應付利息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</si>
  <si>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</si>
  <si>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其他負債</t>
    </r>
  </si>
  <si>
    <r>
      <t xml:space="preserve">    </t>
    </r>
    <r>
      <rPr>
        <sz val="11"/>
        <rFont val="標楷體"/>
        <family val="4"/>
      </rPr>
      <t>負債總計</t>
    </r>
  </si>
  <si>
    <r>
      <rPr>
        <sz val="11"/>
        <rFont val="標楷體"/>
        <family val="4"/>
      </rPr>
      <t>權益</t>
    </r>
  </si>
  <si>
    <r>
      <t xml:space="preserve">  </t>
    </r>
    <r>
      <rPr>
        <sz val="11"/>
        <rFont val="標楷體"/>
        <family val="4"/>
      </rPr>
      <t>股本</t>
    </r>
  </si>
  <si>
    <r>
      <t xml:space="preserve">  </t>
    </r>
    <r>
      <rPr>
        <sz val="11"/>
        <rFont val="標楷體"/>
        <family val="4"/>
      </rPr>
      <t>保留盈餘</t>
    </r>
  </si>
  <si>
    <r>
      <t xml:space="preserve">  </t>
    </r>
    <r>
      <rPr>
        <sz val="11"/>
        <rFont val="標楷體"/>
        <family val="4"/>
      </rPr>
      <t>其他權益</t>
    </r>
  </si>
  <si>
    <r>
      <t xml:space="preserve">    </t>
    </r>
    <r>
      <rPr>
        <sz val="11"/>
        <rFont val="標楷體"/>
        <family val="4"/>
      </rPr>
      <t>權益總計</t>
    </r>
  </si>
  <si>
    <r>
      <t xml:space="preserve">    </t>
    </r>
    <r>
      <rPr>
        <sz val="11"/>
        <rFont val="標楷體"/>
        <family val="4"/>
      </rPr>
      <t>負債及權益總計</t>
    </r>
  </si>
  <si>
    <r>
      <rPr>
        <sz val="11"/>
        <rFont val="標楷體"/>
        <family val="4"/>
      </rPr>
      <t>本表不包括下列表外項目：</t>
    </r>
  </si>
  <si>
    <r>
      <t xml:space="preserve">  </t>
    </r>
    <r>
      <rPr>
        <sz val="11"/>
        <rFont val="標楷體"/>
        <family val="4"/>
      </rPr>
      <t>保管有價證券</t>
    </r>
  </si>
  <si>
    <r>
      <t xml:space="preserve">  </t>
    </r>
    <r>
      <rPr>
        <sz val="11"/>
        <rFont val="標楷體"/>
        <family val="4"/>
      </rPr>
      <t>受託保管有價證券</t>
    </r>
  </si>
  <si>
    <r>
      <t xml:space="preserve">  </t>
    </r>
    <r>
      <rPr>
        <sz val="11"/>
        <rFont val="標楷體"/>
        <family val="4"/>
      </rPr>
      <t>證券融券</t>
    </r>
  </si>
  <si>
    <r>
      <t xml:space="preserve">  </t>
    </r>
    <r>
      <rPr>
        <sz val="11"/>
        <rFont val="標楷體"/>
        <family val="4"/>
      </rPr>
      <t>資本公積</t>
    </r>
  </si>
  <si>
    <t>註：應付融券價款係股票投資人賣出股票，由證券金融公司融券，股票投資人以賣出股票之收入作為擔保之價</t>
  </si>
  <si>
    <r>
      <t xml:space="preserve">       </t>
    </r>
    <r>
      <rPr>
        <sz val="11"/>
        <rFont val="標楷體"/>
        <family val="4"/>
      </rPr>
      <t>款。</t>
    </r>
  </si>
  <si>
    <r>
      <rPr>
        <sz val="20"/>
        <rFont val="標楷體"/>
        <family val="4"/>
      </rPr>
      <t>全體證券金融公司綜合損益統計表</t>
    </r>
  </si>
  <si>
    <r>
      <rPr>
        <sz val="11"/>
        <rFont val="標楷體"/>
        <family val="4"/>
      </rPr>
      <t>營業收入</t>
    </r>
  </si>
  <si>
    <r>
      <t xml:space="preserve">  </t>
    </r>
    <r>
      <rPr>
        <sz val="11"/>
        <rFont val="標楷體"/>
        <family val="4"/>
      </rPr>
      <t>利息收入</t>
    </r>
  </si>
  <si>
    <r>
      <t xml:space="preserve">    </t>
    </r>
    <r>
      <rPr>
        <sz val="11"/>
        <rFont val="標楷體"/>
        <family val="4"/>
      </rPr>
      <t>融資利息收入</t>
    </r>
  </si>
  <si>
    <r>
      <t xml:space="preserve">    </t>
    </r>
    <r>
      <rPr>
        <sz val="11"/>
        <rFont val="標楷體"/>
        <family val="4"/>
      </rPr>
      <t>債券利息收入</t>
    </r>
  </si>
  <si>
    <r>
      <t xml:space="preserve">  </t>
    </r>
    <r>
      <rPr>
        <sz val="11"/>
        <rFont val="標楷體"/>
        <family val="4"/>
      </rPr>
      <t>手續費收入</t>
    </r>
  </si>
  <si>
    <r>
      <t xml:space="preserve">  </t>
    </r>
    <r>
      <rPr>
        <sz val="11"/>
        <rFont val="標楷體"/>
        <family val="4"/>
      </rPr>
      <t>其他營業收入</t>
    </r>
  </si>
  <si>
    <r>
      <t xml:space="preserve">      </t>
    </r>
    <r>
      <rPr>
        <sz val="11"/>
        <rFont val="標楷體"/>
        <family val="4"/>
      </rPr>
      <t>營業收入合計</t>
    </r>
  </si>
  <si>
    <r>
      <rPr>
        <sz val="11"/>
        <rFont val="標楷體"/>
        <family val="4"/>
      </rPr>
      <t>營業支出</t>
    </r>
  </si>
  <si>
    <r>
      <t xml:space="preserve">  </t>
    </r>
    <r>
      <rPr>
        <sz val="11"/>
        <rFont val="標楷體"/>
        <family val="4"/>
      </rPr>
      <t>利息支出</t>
    </r>
  </si>
  <si>
    <r>
      <t xml:space="preserve">    </t>
    </r>
    <r>
      <rPr>
        <sz val="11"/>
        <rFont val="標楷體"/>
        <family val="4"/>
      </rPr>
      <t>發行商業本票利息支出</t>
    </r>
  </si>
  <si>
    <r>
      <t xml:space="preserve">    </t>
    </r>
    <r>
      <rPr>
        <sz val="11"/>
        <rFont val="標楷體"/>
        <family val="4"/>
      </rPr>
      <t>銀行借款利息支出</t>
    </r>
  </si>
  <si>
    <r>
      <t xml:space="preserve">    </t>
    </r>
    <r>
      <rPr>
        <sz val="11"/>
        <rFont val="標楷體"/>
        <family val="4"/>
      </rPr>
      <t>融券利息支出</t>
    </r>
  </si>
  <si>
    <r>
      <t xml:space="preserve">  </t>
    </r>
    <r>
      <rPr>
        <sz val="11"/>
        <rFont val="標楷體"/>
        <family val="4"/>
      </rPr>
      <t>手續費支出</t>
    </r>
  </si>
  <si>
    <r>
      <t xml:space="preserve">  </t>
    </r>
    <r>
      <rPr>
        <sz val="11"/>
        <rFont val="標楷體"/>
        <family val="4"/>
      </rPr>
      <t>其他營業支出</t>
    </r>
  </si>
  <si>
    <r>
      <t xml:space="preserve">      </t>
    </r>
    <r>
      <rPr>
        <sz val="11"/>
        <rFont val="標楷體"/>
        <family val="4"/>
      </rPr>
      <t>營業支出合計</t>
    </r>
  </si>
  <si>
    <r>
      <rPr>
        <sz val="11"/>
        <rFont val="標楷體"/>
        <family val="4"/>
      </rPr>
      <t>營業利益</t>
    </r>
  </si>
  <si>
    <r>
      <rPr>
        <sz val="11"/>
        <rFont val="標楷體"/>
        <family val="4"/>
      </rPr>
      <t>營業外淨收益</t>
    </r>
  </si>
  <si>
    <r>
      <t xml:space="preserve">  </t>
    </r>
    <r>
      <rPr>
        <sz val="11"/>
        <rFont val="標楷體"/>
        <family val="4"/>
      </rPr>
      <t>處分投資損益</t>
    </r>
  </si>
  <si>
    <r>
      <t xml:space="preserve">  </t>
    </r>
    <r>
      <rPr>
        <sz val="11"/>
        <rFont val="標楷體"/>
        <family val="4"/>
      </rPr>
      <t>採用權益法認列之投資損益</t>
    </r>
  </si>
  <si>
    <r>
      <t xml:space="preserve">  </t>
    </r>
    <r>
      <rPr>
        <sz val="11"/>
        <rFont val="標楷體"/>
        <family val="4"/>
      </rPr>
      <t>資產減損淨損益</t>
    </r>
  </si>
  <si>
    <r>
      <t xml:space="preserve">  </t>
    </r>
    <r>
      <rPr>
        <sz val="11"/>
        <rFont val="標楷體"/>
        <family val="4"/>
      </rPr>
      <t>其他營業外損益</t>
    </r>
  </si>
  <si>
    <r>
      <rPr>
        <sz val="11"/>
        <rFont val="標楷體"/>
        <family val="4"/>
      </rP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</si>
  <si>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所得稅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費用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利益</t>
    </r>
  </si>
  <si>
    <r>
      <rPr>
        <sz val="11"/>
        <rFont val="標楷體"/>
        <family val="4"/>
      </rPr>
      <t>本期稅後淨利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</si>
  <si>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本期其他綜合損益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</si>
  <si>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本期綜合損益總額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</si>
  <si>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別</t>
    </r>
  </si>
  <si>
    <r>
      <rPr>
        <sz val="20"/>
        <rFont val="標楷體"/>
        <family val="4"/>
      </rPr>
      <t>三、證券融資融券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</si>
  <si>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證券融資</t>
    </r>
  </si>
  <si>
    <r>
      <t xml:space="preserve"> </t>
    </r>
    <r>
      <rPr>
        <sz val="11"/>
        <rFont val="標楷體"/>
        <family val="4"/>
      </rPr>
      <t>註：本表所列證券融資未減備抵呆帳。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</si>
  <si>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證券融券</t>
    </r>
  </si>
  <si>
    <r>
      <t xml:space="preserve"> </t>
    </r>
    <r>
      <rPr>
        <sz val="11"/>
        <rFont val="標楷體"/>
        <family val="4"/>
      </rPr>
      <t>註：本表所列證券融券未減備抵呆帳。</t>
    </r>
  </si>
  <si>
    <r>
      <rPr>
        <sz val="20"/>
        <rFont val="標楷體"/>
        <family val="4"/>
      </rPr>
      <t>各證券金融公司證券融資統計表</t>
    </r>
  </si>
  <si>
    <t>單位：新臺幣百萬元</t>
  </si>
  <si>
    <t>玖、證券金融公司業務</t>
  </si>
  <si>
    <t>一、資產負債</t>
  </si>
  <si>
    <r>
      <t xml:space="preserve">  </t>
    </r>
    <r>
      <rPr>
        <sz val="11"/>
        <rFont val="標楷體"/>
        <family val="4"/>
      </rPr>
      <t>業務、總務及管理費用</t>
    </r>
  </si>
  <si>
    <r>
      <t xml:space="preserve">  </t>
    </r>
    <r>
      <rPr>
        <sz val="11"/>
        <rFont val="標楷體"/>
        <family val="4"/>
      </rPr>
      <t>本期所得稅資產</t>
    </r>
  </si>
  <si>
    <r>
      <t xml:space="preserve">  </t>
    </r>
    <r>
      <rPr>
        <sz val="11"/>
        <rFont val="標楷體"/>
        <family val="4"/>
      </rPr>
      <t>本期所得稅負債</t>
    </r>
  </si>
  <si>
    <t>二、綜合損益</t>
  </si>
  <si>
    <t xml:space="preserve">  </t>
  </si>
  <si>
    <r>
      <t>105</t>
    </r>
    <r>
      <rPr>
        <sz val="11"/>
        <rFont val="標楷體"/>
        <family val="4"/>
      </rPr>
      <t>年</t>
    </r>
  </si>
  <si>
    <r>
      <t>105</t>
    </r>
    <r>
      <rPr>
        <sz val="11"/>
        <rFont val="標楷體"/>
        <family val="4"/>
      </rPr>
      <t>年底</t>
    </r>
  </si>
  <si>
    <r>
      <t xml:space="preserve">  </t>
    </r>
    <r>
      <rPr>
        <sz val="11"/>
        <rFont val="標楷體"/>
        <family val="4"/>
      </rPr>
      <t>金融資產及金融負債評價損益</t>
    </r>
  </si>
  <si>
    <r>
      <t>105</t>
    </r>
    <r>
      <rPr>
        <sz val="11"/>
        <rFont val="標楷體"/>
        <family val="4"/>
      </rPr>
      <t>年底</t>
    </r>
  </si>
  <si>
    <r>
      <t>106</t>
    </r>
    <r>
      <rPr>
        <sz val="11"/>
        <rFont val="標楷體"/>
        <family val="4"/>
      </rPr>
      <t>年底</t>
    </r>
  </si>
  <si>
    <t>100.0</t>
  </si>
  <si>
    <r>
      <t>105</t>
    </r>
    <r>
      <rPr>
        <sz val="11"/>
        <rFont val="標楷體"/>
        <family val="4"/>
      </rPr>
      <t>年</t>
    </r>
  </si>
  <si>
    <r>
      <t>106</t>
    </r>
    <r>
      <rPr>
        <sz val="11"/>
        <rFont val="標楷體"/>
        <family val="4"/>
      </rPr>
      <t>年</t>
    </r>
  </si>
  <si>
    <r>
      <t>105</t>
    </r>
    <r>
      <rPr>
        <sz val="11"/>
        <rFont val="標楷體"/>
        <family val="4"/>
      </rPr>
      <t>年底</t>
    </r>
  </si>
  <si>
    <t>-5.4</t>
  </si>
  <si>
    <t>25.9</t>
  </si>
  <si>
    <r>
      <t xml:space="preserve">     106</t>
    </r>
    <r>
      <rPr>
        <sz val="13"/>
        <rFont val="標楷體"/>
        <family val="4"/>
      </rPr>
      <t>年底全體證券金融公司證券融資總額</t>
    </r>
    <r>
      <rPr>
        <sz val="13"/>
        <rFont val="Times New Roman"/>
        <family val="1"/>
      </rPr>
      <t xml:space="preserve"> 11,022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2,269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25.9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</si>
  <si>
    <r>
      <t xml:space="preserve">     106</t>
    </r>
    <r>
      <rPr>
        <sz val="13"/>
        <rFont val="標楷體"/>
        <family val="4"/>
      </rPr>
      <t>年底全體證券金融公司證券融券總額</t>
    </r>
    <r>
      <rPr>
        <sz val="13"/>
        <rFont val="Times New Roman"/>
        <family val="1"/>
      </rPr>
      <t xml:space="preserve"> 1,022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299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41.4 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</si>
  <si>
    <r>
      <rPr>
        <sz val="20"/>
        <rFont val="標楷體"/>
        <family val="4"/>
      </rPr>
      <t>各證券金融公司證券融券統計表</t>
    </r>
  </si>
  <si>
    <r>
      <t>106</t>
    </r>
    <r>
      <rPr>
        <sz val="11"/>
        <rFont val="標楷體"/>
        <family val="4"/>
      </rPr>
      <t>年底</t>
    </r>
  </si>
  <si>
    <r>
      <t>105</t>
    </r>
    <r>
      <rPr>
        <sz val="11"/>
        <rFont val="標楷體"/>
        <family val="4"/>
      </rPr>
      <t>年底</t>
    </r>
  </si>
  <si>
    <r>
      <t xml:space="preserve">   1.</t>
    </r>
    <r>
      <rPr>
        <sz val="13"/>
        <rFont val="標楷體"/>
        <family val="4"/>
      </rPr>
      <t>負債占權益倍數：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年底全體證券金融公司負債占權益倍數為</t>
    </r>
    <r>
      <rPr>
        <sz val="13"/>
        <rFont val="Times New Roman"/>
        <family val="1"/>
      </rPr>
      <t xml:space="preserve"> 1.5 </t>
    </r>
    <r>
      <rPr>
        <sz val="13"/>
        <rFont val="標楷體"/>
        <family val="4"/>
      </rPr>
      <t>倍，較上年底增加</t>
    </r>
  </si>
  <si>
    <r>
      <t xml:space="preserve">       0.3</t>
    </r>
    <r>
      <rPr>
        <sz val="13"/>
        <rFont val="標楷體"/>
        <family val="4"/>
      </rPr>
      <t>倍。</t>
    </r>
  </si>
  <si>
    <r>
      <t xml:space="preserve">   2.</t>
    </r>
    <r>
      <rPr>
        <sz val="13"/>
        <rFont val="標楷體"/>
        <family val="4"/>
      </rPr>
      <t>權益占資產比率：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年底全體證券金融公司權益占資產比率為</t>
    </r>
    <r>
      <rPr>
        <sz val="13"/>
        <rFont val="Times New Roman"/>
        <family val="1"/>
      </rPr>
      <t xml:space="preserve"> 40.0</t>
    </r>
    <r>
      <rPr>
        <sz val="13"/>
        <rFont val="標楷體"/>
        <family val="4"/>
      </rPr>
      <t>％，較上年底減少</t>
    </r>
  </si>
  <si>
    <r>
      <t xml:space="preserve">     5.2 </t>
    </r>
    <r>
      <rPr>
        <sz val="13"/>
        <rFont val="標楷體"/>
        <family val="4"/>
      </rPr>
      <t>個百分點。</t>
    </r>
  </si>
  <si>
    <r>
      <t>106</t>
    </r>
    <r>
      <rPr>
        <sz val="11"/>
        <rFont val="標楷體"/>
        <family val="4"/>
      </rPr>
      <t>年底</t>
    </r>
  </si>
  <si>
    <r>
      <t>106</t>
    </r>
    <r>
      <rPr>
        <sz val="11"/>
        <rFont val="標楷體"/>
        <family val="4"/>
      </rPr>
      <t>年</t>
    </r>
  </si>
  <si>
    <t>235.6</t>
  </si>
  <si>
    <t>全體證券金融公司資產負債結構百分比</t>
  </si>
  <si>
    <r>
      <t>106</t>
    </r>
    <r>
      <rPr>
        <sz val="20"/>
        <rFont val="標楷體"/>
        <family val="4"/>
      </rPr>
      <t>年底</t>
    </r>
  </si>
  <si>
    <t xml:space="preserve">- </t>
  </si>
  <si>
    <r>
      <t xml:space="preserve">     106</t>
    </r>
    <r>
      <rPr>
        <sz val="13"/>
        <rFont val="標楷體"/>
        <family val="4"/>
      </rPr>
      <t>年底全體證券金融公司資產總計</t>
    </r>
    <r>
      <rPr>
        <sz val="13"/>
        <rFont val="Times New Roman"/>
        <family val="1"/>
      </rPr>
      <t xml:space="preserve"> 38,114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16.1 </t>
    </r>
    <r>
      <rPr>
        <sz val="13"/>
        <rFont val="標楷體"/>
        <family val="4"/>
      </rPr>
      <t>％；負債總計</t>
    </r>
  </si>
  <si>
    <r>
      <t xml:space="preserve">22,883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27.1</t>
    </r>
    <r>
      <rPr>
        <sz val="13"/>
        <rFont val="標楷體"/>
        <family val="4"/>
      </rPr>
      <t>％；權益總計</t>
    </r>
    <r>
      <rPr>
        <sz val="13"/>
        <rFont val="Times New Roman"/>
        <family val="1"/>
      </rPr>
      <t xml:space="preserve">15,231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2.8 </t>
    </r>
    <r>
      <rPr>
        <sz val="13"/>
        <rFont val="標楷體"/>
        <family val="4"/>
      </rPr>
      <t>％。</t>
    </r>
  </si>
  <si>
    <r>
      <t xml:space="preserve">     106</t>
    </r>
    <r>
      <rPr>
        <sz val="13"/>
        <rFont val="標楷體"/>
        <family val="4"/>
      </rPr>
      <t>年全體證券金融公司稅前淨利</t>
    </r>
    <r>
      <rPr>
        <sz val="13"/>
        <rFont val="Times New Roman"/>
        <family val="1"/>
      </rPr>
      <t xml:space="preserve"> 2,291 </t>
    </r>
    <r>
      <rPr>
        <sz val="13"/>
        <rFont val="標楷體"/>
        <family val="4"/>
      </rPr>
      <t>百萬元，較上年增加</t>
    </r>
    <r>
      <rPr>
        <sz val="13"/>
        <rFont val="Times New Roman"/>
        <family val="1"/>
      </rPr>
      <t xml:space="preserve"> 1,824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390.6</t>
    </r>
    <r>
      <rPr>
        <sz val="13"/>
        <rFont val="標楷體"/>
        <family val="4"/>
      </rPr>
      <t>％</t>
    </r>
    <r>
      <rPr>
        <sz val="13"/>
        <rFont val="標楷體"/>
        <family val="4"/>
      </rPr>
      <t>。</t>
    </r>
  </si>
  <si>
    <r>
      <rPr>
        <sz val="13"/>
        <rFont val="標楷體"/>
        <family val="4"/>
      </rPr>
      <t>就收支項目分析，全年利息收入</t>
    </r>
    <r>
      <rPr>
        <sz val="13"/>
        <rFont val="Times New Roman"/>
        <family val="1"/>
      </rPr>
      <t xml:space="preserve"> 563 </t>
    </r>
    <r>
      <rPr>
        <sz val="13"/>
        <rFont val="標楷體"/>
        <family val="4"/>
      </rPr>
      <t>百萬元，較上年增加</t>
    </r>
    <r>
      <rPr>
        <sz val="13"/>
        <rFont val="Times New Roman"/>
        <family val="1"/>
      </rPr>
      <t xml:space="preserve"> 44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8.5</t>
    </r>
    <r>
      <rPr>
        <sz val="13"/>
        <rFont val="標楷體"/>
        <family val="4"/>
      </rPr>
      <t>％；業務、總務</t>
    </r>
  </si>
  <si>
    <r>
      <rPr>
        <sz val="13"/>
        <rFont val="標楷體"/>
        <family val="4"/>
      </rPr>
      <t>及管理費用</t>
    </r>
    <r>
      <rPr>
        <sz val="13"/>
        <rFont val="Times New Roman"/>
        <family val="1"/>
      </rPr>
      <t xml:space="preserve"> 517 </t>
    </r>
    <r>
      <rPr>
        <sz val="13"/>
        <rFont val="標楷體"/>
        <family val="4"/>
      </rPr>
      <t>百萬元，較上年增加</t>
    </r>
    <r>
      <rPr>
        <sz val="13"/>
        <rFont val="Times New Roman"/>
        <family val="1"/>
      </rPr>
      <t xml:space="preserve"> 261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102.0</t>
    </r>
    <r>
      <rPr>
        <sz val="13"/>
        <rFont val="標楷體"/>
        <family val="4"/>
      </rPr>
      <t>％。</t>
    </r>
  </si>
  <si>
    <r>
      <t xml:space="preserve">      </t>
    </r>
    <r>
      <rPr>
        <sz val="13"/>
        <rFont val="標楷體"/>
        <family val="4"/>
      </rPr>
      <t>，較上年增加</t>
    </r>
    <r>
      <rPr>
        <sz val="13"/>
        <rFont val="Times New Roman"/>
        <family val="1"/>
      </rPr>
      <t xml:space="preserve"> 171.8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個百分點。</t>
    </r>
  </si>
  <si>
    <t>各證券金融公司稅前淨利統計表</t>
  </si>
  <si>
    <r>
      <t xml:space="preserve">   1.</t>
    </r>
    <r>
      <rPr>
        <sz val="13"/>
        <rFont val="標楷體"/>
        <family val="4"/>
      </rPr>
      <t>稅前淨利占營業收入比率：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年全體證券金融公司稅前淨利占營業收入比率為</t>
    </r>
    <r>
      <rPr>
        <sz val="13"/>
        <rFont val="Times New Roman"/>
        <family val="1"/>
      </rPr>
      <t>232.3</t>
    </r>
    <r>
      <rPr>
        <sz val="13"/>
        <rFont val="標楷體"/>
        <family val="4"/>
      </rPr>
      <t>％</t>
    </r>
  </si>
  <si>
    <t>元大106</t>
  </si>
  <si>
    <t>環華106</t>
  </si>
  <si>
    <t>元大105</t>
  </si>
  <si>
    <t>環華105</t>
  </si>
  <si>
    <t>1.6</t>
  </si>
  <si>
    <t>2.1</t>
  </si>
  <si>
    <t>-0.5</t>
  </si>
  <si>
    <r>
      <rPr>
        <sz val="11"/>
        <rFont val="標楷體"/>
        <family val="4"/>
      </rPr>
      <t>稅前淨利占平均權益比率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</si>
  <si>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 xml:space="preserve">   2.</t>
    </r>
    <r>
      <rPr>
        <sz val="13"/>
        <rFont val="標楷體"/>
        <family val="4"/>
      </rPr>
      <t>稅前淨利占平均權益比率：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年全體證券金融公司稅前淨利占平均權益比率為</t>
    </r>
    <r>
      <rPr>
        <sz val="13"/>
        <rFont val="Times New Roman"/>
        <family val="1"/>
      </rPr>
      <t xml:space="preserve"> 15.2</t>
    </r>
    <r>
      <rPr>
        <sz val="13"/>
        <rFont val="標楷體"/>
        <family val="4"/>
      </rPr>
      <t>％</t>
    </r>
  </si>
  <si>
    <r>
      <t xml:space="preserve">      </t>
    </r>
    <r>
      <rPr>
        <sz val="13"/>
        <rFont val="標楷體"/>
        <family val="4"/>
      </rPr>
      <t>，較上年增加</t>
    </r>
    <r>
      <rPr>
        <sz val="13"/>
        <rFont val="Times New Roman"/>
        <family val="1"/>
      </rPr>
      <t>12.3</t>
    </r>
    <r>
      <rPr>
        <sz val="13"/>
        <rFont val="標楷體"/>
        <family val="4"/>
      </rPr>
      <t>個百分點。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</si>
</sst>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  <numFmt numFmtId="198" formatCode="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</numFmts>
  <fonts count="5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22"/>
      <name val="標楷體"/>
      <family val="4"/>
    </font>
    <font>
      <sz val="13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10" xfId="0" applyNumberFormat="1" applyFont="1" applyBorder="1" applyAlignment="1" quotePrefix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 quotePrefix="1">
      <alignment horizontal="right" vertical="center"/>
    </xf>
    <xf numFmtId="0" fontId="7" fillId="0" borderId="12" xfId="0" applyFont="1" applyBorder="1" applyAlignment="1" quotePrefix="1">
      <alignment horizontal="right" vertical="center"/>
    </xf>
    <xf numFmtId="3" fontId="7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NumberFormat="1" applyFont="1" applyBorder="1" applyAlignment="1" quotePrefix="1">
      <alignment horizontal="right" vertical="center"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 quotePrefix="1">
      <alignment horizontal="right" vertical="center"/>
    </xf>
    <xf numFmtId="0" fontId="7" fillId="0" borderId="13" xfId="0" applyFont="1" applyBorder="1" applyAlignment="1" quotePrefix="1">
      <alignment horizontal="right" vertical="center"/>
    </xf>
    <xf numFmtId="3" fontId="7" fillId="0" borderId="10" xfId="0" applyNumberFormat="1" applyFont="1" applyBorder="1" applyAlignment="1" quotePrefix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191" fontId="7" fillId="0" borderId="1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 quotePrefix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7" fillId="0" borderId="12" xfId="0" applyNumberFormat="1" applyFont="1" applyBorder="1" applyAlignment="1" quotePrefix="1">
      <alignment horizontal="right" vertical="center"/>
    </xf>
    <xf numFmtId="176" fontId="7" fillId="0" borderId="10" xfId="0" applyNumberFormat="1" applyFont="1" applyBorder="1" applyAlignment="1" quotePrefix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7" fontId="7" fillId="0" borderId="12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87" fontId="7" fillId="0" borderId="11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87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3325"/>
          <c:y val="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25"/>
          <c:y val="0.3435"/>
          <c:w val="0.391"/>
          <c:h val="0.5172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106年底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99"/>
                </a:fgClr>
                <a:bgClr>
                  <a:srgbClr val="35A54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備供出售金融資產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持有至到期日金融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資產淨額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不動產及設備淨額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'[1]證券'!$B$2:$B$14</c:f>
              <c:strCache>
                <c:ptCount val="13"/>
                <c:pt idx="0">
                  <c:v>現金及存放銀行0.4%</c:v>
                </c:pt>
                <c:pt idx="1">
                  <c:v>透過損益按公允價值衡量之金融資產0.1%</c:v>
                </c:pt>
                <c:pt idx="2">
                  <c:v>附賣回票債券投資0%</c:v>
                </c:pt>
                <c:pt idx="3">
                  <c:v>備供出售金融資產淨額10.4%</c:v>
                </c:pt>
                <c:pt idx="4">
                  <c:v>持有至到期日金融資產淨額1.6%</c:v>
                </c:pt>
                <c:pt idx="6">
                  <c:v>證券融資28.9%</c:v>
                </c:pt>
                <c:pt idx="7">
                  <c:v>不動產及設備淨額1.2%</c:v>
                </c:pt>
                <c:pt idx="8">
                  <c:v>投資性不動產淨額0.9%</c:v>
                </c:pt>
                <c:pt idx="9">
                  <c:v>應收利息及收益1.0%</c:v>
                </c:pt>
                <c:pt idx="10">
                  <c:v>其他資產55.1%</c:v>
                </c:pt>
                <c:pt idx="11">
                  <c:v>遞延所得稅資產0.4%</c:v>
                </c:pt>
                <c:pt idx="12">
                  <c:v>本期所得稅資產0%</c:v>
                </c:pt>
              </c:strCache>
            </c:strRef>
          </c:cat>
          <c:val>
            <c:numRef>
              <c:f>'[1]證券'!$C$2:$C$14</c:f>
              <c:numCache>
                <c:ptCount val="13"/>
                <c:pt idx="0">
                  <c:v>0.4</c:v>
                </c:pt>
                <c:pt idx="1">
                  <c:v>0.1</c:v>
                </c:pt>
                <c:pt idx="2">
                  <c:v>0</c:v>
                </c:pt>
                <c:pt idx="3">
                  <c:v>10.4</c:v>
                </c:pt>
                <c:pt idx="4">
                  <c:v>1.6</c:v>
                </c:pt>
                <c:pt idx="5">
                  <c:v>0</c:v>
                </c:pt>
                <c:pt idx="6">
                  <c:v>28.9</c:v>
                </c:pt>
                <c:pt idx="7">
                  <c:v>1.2</c:v>
                </c:pt>
                <c:pt idx="8">
                  <c:v>0.9</c:v>
                </c:pt>
                <c:pt idx="9">
                  <c:v>1</c:v>
                </c:pt>
                <c:pt idx="10">
                  <c:v>55.1</c:v>
                </c:pt>
                <c:pt idx="11">
                  <c:v>0.4</c:v>
                </c:pt>
                <c:pt idx="12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0.03475"/>
          <c:y val="0.004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25"/>
          <c:y val="0.26325"/>
          <c:w val="0.3785"/>
          <c:h val="0.477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'[1]證券'!$B$17:$B$25</c:f>
              <c:strCache>
                <c:ptCount val="9"/>
                <c:pt idx="0">
                  <c:v>借入款49.1%</c:v>
                </c:pt>
                <c:pt idx="3">
                  <c:v>應付融券價款4.0%</c:v>
                </c:pt>
                <c:pt idx="4">
                  <c:v>存入保證金6.1%</c:v>
                </c:pt>
                <c:pt idx="5">
                  <c:v>應付利息0%</c:v>
                </c:pt>
                <c:pt idx="6">
                  <c:v>本期所得稅負債0.4%</c:v>
                </c:pt>
                <c:pt idx="7">
                  <c:v>其他負債0.4%</c:v>
                </c:pt>
                <c:pt idx="8">
                  <c:v>權益40.0%</c:v>
                </c:pt>
              </c:strCache>
            </c:strRef>
          </c:cat>
          <c:val>
            <c:numRef>
              <c:f>'[1]證券'!$C$17:$C$25</c:f>
              <c:numCache>
                <c:ptCount val="9"/>
                <c:pt idx="0">
                  <c:v>49.1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6.1</c:v>
                </c:pt>
                <c:pt idx="5">
                  <c:v>0</c:v>
                </c:pt>
                <c:pt idx="6">
                  <c:v>0.4</c:v>
                </c:pt>
                <c:pt idx="7">
                  <c:v>0.4</c:v>
                </c:pt>
                <c:pt idx="8">
                  <c:v>40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0.60425</cdr:x>
      <cdr:y>0.368</cdr:y>
    </cdr:from>
    <cdr:to>
      <cdr:x>0.6205</cdr:x>
      <cdr:y>0.37975</cdr:y>
    </cdr:to>
    <cdr:sp>
      <cdr:nvSpPr>
        <cdr:cNvPr id="1" name="直線接點 7"/>
        <cdr:cNvSpPr>
          <a:spLocks/>
        </cdr:cNvSpPr>
      </cdr:nvSpPr>
      <cdr:spPr>
        <a:xfrm flipH="1">
          <a:off x="3571875" y="1476375"/>
          <a:ext cx="95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0.714</cdr:x>
      <cdr:y>0.65375</cdr:y>
    </cdr:from>
    <cdr:to>
      <cdr:x>0.738</cdr:x>
      <cdr:y>0.65375</cdr:y>
    </cdr:to>
    <cdr:sp>
      <cdr:nvSpPr>
        <cdr:cNvPr id="2" name="直線接點 16"/>
        <cdr:cNvSpPr>
          <a:spLocks/>
        </cdr:cNvSpPr>
      </cdr:nvSpPr>
      <cdr:spPr>
        <a:xfrm>
          <a:off x="4229100" y="26193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0.84025</cdr:y>
    </cdr:from>
    <cdr:to>
      <cdr:x>0.70625</cdr:x>
      <cdr:y>0.84225</cdr:y>
    </cdr:to>
    <cdr:sp>
      <cdr:nvSpPr>
        <cdr:cNvPr id="3" name="直線接點 22"/>
        <cdr:cNvSpPr>
          <a:spLocks/>
        </cdr:cNvSpPr>
      </cdr:nvSpPr>
      <cdr:spPr>
        <a:xfrm>
          <a:off x="3686175" y="3371850"/>
          <a:ext cx="4857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0.848</cdr:y>
    </cdr:from>
    <cdr:to>
      <cdr:x>0.62575</cdr:x>
      <cdr:y>0.87825</cdr:y>
    </cdr:to>
    <cdr:sp>
      <cdr:nvSpPr>
        <cdr:cNvPr id="4" name="直線接點 24"/>
        <cdr:cNvSpPr>
          <a:spLocks/>
        </cdr:cNvSpPr>
      </cdr:nvSpPr>
      <cdr:spPr>
        <a:xfrm>
          <a:off x="3581400" y="3400425"/>
          <a:ext cx="114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0.5285</cdr:x>
      <cdr:y>0.294</cdr:y>
    </cdr:from>
    <cdr:to>
      <cdr:x>0.60175</cdr:x>
      <cdr:y>0.3515</cdr:y>
    </cdr:to>
    <cdr:sp>
      <cdr:nvSpPr>
        <cdr:cNvPr id="5" name="直線接點 39"/>
        <cdr:cNvSpPr>
          <a:spLocks/>
        </cdr:cNvSpPr>
      </cdr:nvSpPr>
      <cdr:spPr>
        <a:xfrm flipV="1">
          <a:off x="3124200" y="1181100"/>
          <a:ext cx="438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0.5335</cdr:x>
      <cdr:y>0.85725</cdr:y>
    </cdr:from>
    <cdr:to>
      <cdr:x>0.585</cdr:x>
      <cdr:y>0.9055</cdr:y>
    </cdr:to>
    <cdr:sp>
      <cdr:nvSpPr>
        <cdr:cNvPr id="6" name="直線接點 44"/>
        <cdr:cNvSpPr>
          <a:spLocks/>
        </cdr:cNvSpPr>
      </cdr:nvSpPr>
      <cdr:spPr>
        <a:xfrm flipH="1">
          <a:off x="3152775" y="3438525"/>
          <a:ext cx="304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0.6235</cdr:y>
    </cdr:from>
    <cdr:to>
      <cdr:x>0.31925</cdr:x>
      <cdr:y>0.625</cdr:y>
    </cdr:to>
    <cdr:sp>
      <cdr:nvSpPr>
        <cdr:cNvPr id="7" name="直線接點 48"/>
        <cdr:cNvSpPr>
          <a:spLocks/>
        </cdr:cNvSpPr>
      </cdr:nvSpPr>
      <cdr:spPr>
        <a:xfrm flipH="1">
          <a:off x="1666875" y="2505075"/>
          <a:ext cx="2190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0.34</cdr:y>
    </cdr:from>
    <cdr:to>
      <cdr:x>0.5175</cdr:x>
      <cdr:y>0.3515</cdr:y>
    </cdr:to>
    <cdr:sp>
      <cdr:nvSpPr>
        <cdr:cNvPr id="8" name="直線接點 50"/>
        <cdr:cNvSpPr>
          <a:spLocks/>
        </cdr:cNvSpPr>
      </cdr:nvSpPr>
      <cdr:spPr>
        <a:xfrm flipH="1" flipV="1">
          <a:off x="3038475" y="1362075"/>
          <a:ext cx="285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0.424</cdr:y>
    </cdr:from>
    <cdr:to>
      <cdr:x>0.678</cdr:x>
      <cdr:y>0.43075</cdr:y>
    </cdr:to>
    <cdr:sp>
      <cdr:nvSpPr>
        <cdr:cNvPr id="9" name="直線接點 2"/>
        <cdr:cNvSpPr>
          <a:spLocks/>
        </cdr:cNvSpPr>
      </cdr:nvSpPr>
      <cdr:spPr>
        <a:xfrm flipV="1">
          <a:off x="3895725" y="1695450"/>
          <a:ext cx="1143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0.3105</cdr:y>
    </cdr:from>
    <cdr:to>
      <cdr:x>0.5245</cdr:x>
      <cdr:y>0.34625</cdr:y>
    </cdr:to>
    <cdr:sp>
      <cdr:nvSpPr>
        <cdr:cNvPr id="10" name="直線接點 15"/>
        <cdr:cNvSpPr>
          <a:spLocks/>
        </cdr:cNvSpPr>
      </cdr:nvSpPr>
      <cdr:spPr>
        <a:xfrm flipV="1">
          <a:off x="3086100" y="1247775"/>
          <a:ext cx="952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0.52175</cdr:y>
    </cdr:from>
    <cdr:to>
      <cdr:x>0.86575</cdr:x>
      <cdr:y>0.53975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05350" y="2171700"/>
          <a:ext cx="37147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0.23725</cdr:x>
      <cdr:y>0.49925</cdr:y>
    </cdr:from>
    <cdr:to>
      <cdr:x>0.30475</cdr:x>
      <cdr:y>0.49925</cdr:y>
    </cdr:to>
    <cdr:sp>
      <cdr:nvSpPr>
        <cdr:cNvPr id="2" name="直線接點 10"/>
        <cdr:cNvSpPr>
          <a:spLocks/>
        </cdr:cNvSpPr>
      </cdr:nvSpPr>
      <cdr:spPr>
        <a:xfrm flipH="1">
          <a:off x="1390650" y="20764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0.49875</cdr:y>
    </cdr:from>
    <cdr:to>
      <cdr:x>0.7335</cdr:x>
      <cdr:y>0.50025</cdr:y>
    </cdr:to>
    <cdr:sp>
      <cdr:nvSpPr>
        <cdr:cNvPr id="3" name="直線接點 7"/>
        <cdr:cNvSpPr>
          <a:spLocks/>
        </cdr:cNvSpPr>
      </cdr:nvSpPr>
      <cdr:spPr>
        <a:xfrm flipV="1">
          <a:off x="4048125" y="2076450"/>
          <a:ext cx="257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0.48975</cdr:x>
      <cdr:y>0.768</cdr:y>
    </cdr:from>
    <cdr:to>
      <cdr:x>0.491</cdr:x>
      <cdr:y>0.79125</cdr:y>
    </cdr:to>
    <cdr:sp>
      <cdr:nvSpPr>
        <cdr:cNvPr id="4" name="直線接點 14"/>
        <cdr:cNvSpPr>
          <a:spLocks/>
        </cdr:cNvSpPr>
      </cdr:nvSpPr>
      <cdr:spPr>
        <a:xfrm flipH="1">
          <a:off x="2876550" y="3200400"/>
          <a:ext cx="95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0.74075</cdr:y>
    </cdr:from>
    <cdr:to>
      <cdr:x>0.42525</cdr:x>
      <cdr:y>0.83575</cdr:y>
    </cdr:to>
    <cdr:sp>
      <cdr:nvSpPr>
        <cdr:cNvPr id="5" name="直線接點 18"/>
        <cdr:cNvSpPr>
          <a:spLocks/>
        </cdr:cNvSpPr>
      </cdr:nvSpPr>
      <cdr:spPr>
        <a:xfrm flipH="1">
          <a:off x="2381250" y="3086100"/>
          <a:ext cx="1143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0.7125</cdr:y>
    </cdr:from>
    <cdr:to>
      <cdr:x>0.38025</cdr:x>
      <cdr:y>0.72125</cdr:y>
    </cdr:to>
    <cdr:sp>
      <cdr:nvSpPr>
        <cdr:cNvPr id="6" name="直線接點 6"/>
        <cdr:cNvSpPr>
          <a:spLocks/>
        </cdr:cNvSpPr>
      </cdr:nvSpPr>
      <cdr:spPr>
        <a:xfrm flipH="1">
          <a:off x="2105025" y="2971800"/>
          <a:ext cx="12382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0.715</cdr:y>
    </cdr:from>
    <cdr:to>
      <cdr:x>0.38925</cdr:x>
      <cdr:y>0.736</cdr:y>
    </cdr:to>
    <cdr:sp>
      <cdr:nvSpPr>
        <cdr:cNvPr id="7" name="直線接點 2"/>
        <cdr:cNvSpPr>
          <a:spLocks/>
        </cdr:cNvSpPr>
      </cdr:nvSpPr>
      <cdr:spPr>
        <a:xfrm flipH="1">
          <a:off x="2228850" y="2981325"/>
          <a:ext cx="57150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19050</xdr:rowOff>
    </xdr:from>
    <xdr:to>
      <xdr:col>8</xdr:col>
      <xdr:colOff>666750</xdr:colOff>
      <xdr:row>21</xdr:row>
      <xdr:rowOff>57150</xdr:rowOff>
    </xdr:to>
    <xdr:graphicFrame>
      <xdr:nvGraphicFramePr>
        <xdr:cNvPr id="1" name="圖表 3"/>
        <xdr:cNvGraphicFramePr/>
      </xdr:nvGraphicFramePr>
      <xdr:xfrm>
        <a:off x="228600" y="704850"/>
        <a:ext cx="59245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23</xdr:row>
      <xdr:rowOff>47625</xdr:rowOff>
    </xdr:from>
    <xdr:to>
      <xdr:col>8</xdr:col>
      <xdr:colOff>657225</xdr:colOff>
      <xdr:row>43</xdr:row>
      <xdr:rowOff>28575</xdr:rowOff>
    </xdr:to>
    <xdr:graphicFrame>
      <xdr:nvGraphicFramePr>
        <xdr:cNvPr id="2" name="圖表 8"/>
        <xdr:cNvGraphicFramePr/>
      </xdr:nvGraphicFramePr>
      <xdr:xfrm>
        <a:off x="266700" y="4943475"/>
        <a:ext cx="58769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30</xdr:row>
      <xdr:rowOff>142875</xdr:rowOff>
    </xdr:from>
    <xdr:to>
      <xdr:col>6</xdr:col>
      <xdr:colOff>390525</xdr:colOff>
      <xdr:row>30</xdr:row>
      <xdr:rowOff>142875</xdr:rowOff>
    </xdr:to>
    <xdr:sp>
      <xdr:nvSpPr>
        <xdr:cNvPr id="3" name="Line 142"/>
        <xdr:cNvSpPr>
          <a:spLocks/>
        </xdr:cNvSpPr>
      </xdr:nvSpPr>
      <xdr:spPr>
        <a:xfrm>
          <a:off x="45053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106年底</v>
          </cell>
        </row>
        <row r="2">
          <cell r="B2" t="str">
            <v>現金及存放銀行0.4%</v>
          </cell>
          <cell r="C2">
            <v>0.4</v>
          </cell>
        </row>
        <row r="3">
          <cell r="B3" t="str">
            <v>透過損益按公允價值衡量之金融資產0.1%</v>
          </cell>
          <cell r="C3">
            <v>0.1</v>
          </cell>
        </row>
        <row r="4">
          <cell r="B4" t="str">
            <v>附賣回票債券投資0%</v>
          </cell>
          <cell r="C4">
            <v>0</v>
          </cell>
        </row>
        <row r="5">
          <cell r="B5" t="str">
            <v>備供出售金融資產淨額10.4%</v>
          </cell>
          <cell r="C5">
            <v>10.4</v>
          </cell>
        </row>
        <row r="6">
          <cell r="B6" t="str">
            <v>持有至到期日金融資產淨額1.6%</v>
          </cell>
          <cell r="C6">
            <v>1.6</v>
          </cell>
        </row>
        <row r="7">
          <cell r="C7">
            <v>0</v>
          </cell>
        </row>
        <row r="8">
          <cell r="B8" t="str">
            <v>證券融資28.9%</v>
          </cell>
          <cell r="C8">
            <v>28.9</v>
          </cell>
        </row>
        <row r="9">
          <cell r="B9" t="str">
            <v>不動產及設備淨額1.2%</v>
          </cell>
          <cell r="C9">
            <v>1.2</v>
          </cell>
        </row>
        <row r="10">
          <cell r="B10" t="str">
            <v>投資性不動產淨額0.9%</v>
          </cell>
          <cell r="C10">
            <v>0.9</v>
          </cell>
        </row>
        <row r="11">
          <cell r="B11" t="str">
            <v>應收利息及收益1.0%</v>
          </cell>
          <cell r="C11">
            <v>1</v>
          </cell>
        </row>
        <row r="12">
          <cell r="B12" t="str">
            <v>其他資產55.1%</v>
          </cell>
          <cell r="C12">
            <v>55.1</v>
          </cell>
        </row>
        <row r="13">
          <cell r="B13" t="str">
            <v>遞延所得稅資產0.4%</v>
          </cell>
          <cell r="C13">
            <v>0.4</v>
          </cell>
        </row>
        <row r="14">
          <cell r="B14" t="str">
            <v>本期所得稅資產0%</v>
          </cell>
          <cell r="C14">
            <v>0</v>
          </cell>
        </row>
        <row r="17">
          <cell r="B17" t="str">
            <v>借入款49.1%</v>
          </cell>
          <cell r="C17">
            <v>49.1</v>
          </cell>
        </row>
        <row r="18">
          <cell r="C18">
            <v>0</v>
          </cell>
        </row>
        <row r="19">
          <cell r="C19">
            <v>0</v>
          </cell>
        </row>
        <row r="20">
          <cell r="B20" t="str">
            <v>應付融券價款4.0%</v>
          </cell>
          <cell r="C20">
            <v>4</v>
          </cell>
        </row>
        <row r="21">
          <cell r="B21" t="str">
            <v>存入保證金6.1%</v>
          </cell>
          <cell r="C21">
            <v>6.1</v>
          </cell>
        </row>
        <row r="22">
          <cell r="B22" t="str">
            <v>應付利息0%</v>
          </cell>
          <cell r="C22">
            <v>0</v>
          </cell>
        </row>
        <row r="23">
          <cell r="B23" t="str">
            <v>本期所得稅負債0.4%</v>
          </cell>
          <cell r="C23">
            <v>0.4</v>
          </cell>
        </row>
        <row r="24">
          <cell r="B24" t="str">
            <v>其他負債0.4%</v>
          </cell>
          <cell r="C24">
            <v>0.4</v>
          </cell>
        </row>
        <row r="25">
          <cell r="B25" t="str">
            <v>權益40.0%</v>
          </cell>
          <cell r="C25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120" zoomScaleNormal="120" zoomScalePageLayoutView="0" workbookViewId="0" topLeftCell="B1">
      <selection activeCell="B1" sqref="B1"/>
    </sheetView>
  </sheetViews>
  <sheetFormatPr defaultColWidth="9.00390625" defaultRowHeight="16.5"/>
  <cols>
    <col min="1" max="1" width="22.00390625" style="6" customWidth="1"/>
    <col min="2" max="2" width="28.75390625" style="6" customWidth="1"/>
    <col min="3" max="3" width="13.625" style="6" customWidth="1"/>
    <col min="4" max="4" width="8.625" style="6" customWidth="1"/>
    <col min="5" max="5" width="13.625" style="6" customWidth="1"/>
    <col min="6" max="6" width="8.125" style="6" customWidth="1"/>
    <col min="7" max="7" width="12.125" style="6" customWidth="1"/>
    <col min="8" max="8" width="8.625" style="6" customWidth="1"/>
    <col min="9" max="9" width="2.625" style="6" customWidth="1"/>
    <col min="10" max="12" width="13.625" style="6" customWidth="1"/>
    <col min="13" max="16384" width="8.75390625" style="6" customWidth="1"/>
  </cols>
  <sheetData>
    <row r="1" spans="1:12" ht="3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5"/>
      <c r="B2" s="39" t="s">
        <v>108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5"/>
      <c r="B4" s="8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7.5" customHeight="1">
      <c r="A5" s="5"/>
      <c r="B5" s="8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 customHeight="1">
      <c r="A6" s="5"/>
      <c r="B6" s="38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" customHeight="1">
      <c r="A7" s="5"/>
      <c r="B7" s="8" t="s">
        <v>141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>
      <c r="A8" s="5"/>
      <c r="B8" s="8" t="s">
        <v>142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" customHeight="1">
      <c r="A9" s="5"/>
      <c r="B9" s="8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 customHeight="1">
      <c r="A10" s="5"/>
      <c r="B10" s="48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0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6" customHeight="1">
      <c r="A12" s="45"/>
      <c r="B12" s="63" t="s">
        <v>24</v>
      </c>
      <c r="C12" s="63"/>
      <c r="D12" s="63"/>
      <c r="E12" s="63"/>
      <c r="F12" s="63"/>
      <c r="G12" s="63"/>
      <c r="H12" s="63"/>
      <c r="I12" s="45"/>
      <c r="J12" s="45"/>
      <c r="K12" s="45"/>
      <c r="L12" s="5"/>
    </row>
    <row r="13" spans="1:12" ht="15" customHeight="1">
      <c r="A13" s="5"/>
      <c r="B13" s="5"/>
      <c r="C13" s="5"/>
      <c r="D13" s="5"/>
      <c r="E13" s="5"/>
      <c r="F13" s="5"/>
      <c r="G13" s="60" t="s">
        <v>12</v>
      </c>
      <c r="H13" s="60"/>
      <c r="I13" s="5"/>
      <c r="J13" s="5"/>
      <c r="K13" s="5"/>
      <c r="L13" s="5"/>
    </row>
    <row r="14" spans="1:12" ht="15" customHeight="1">
      <c r="A14" s="5"/>
      <c r="B14" s="59" t="s">
        <v>25</v>
      </c>
      <c r="C14" s="59" t="s">
        <v>119</v>
      </c>
      <c r="D14" s="59"/>
      <c r="E14" s="61" t="s">
        <v>118</v>
      </c>
      <c r="F14" s="62"/>
      <c r="G14" s="59" t="s">
        <v>26</v>
      </c>
      <c r="H14" s="59"/>
      <c r="I14" s="5"/>
      <c r="J14" s="5"/>
      <c r="K14" s="5"/>
      <c r="L14" s="5"/>
    </row>
    <row r="15" spans="1:12" ht="15" customHeight="1">
      <c r="A15" s="5"/>
      <c r="B15" s="59"/>
      <c r="C15" s="9" t="s">
        <v>27</v>
      </c>
      <c r="D15" s="9" t="s">
        <v>28</v>
      </c>
      <c r="E15" s="9" t="s">
        <v>27</v>
      </c>
      <c r="F15" s="9" t="s">
        <v>28</v>
      </c>
      <c r="G15" s="9" t="s">
        <v>27</v>
      </c>
      <c r="H15" s="9" t="s">
        <v>28</v>
      </c>
      <c r="I15" s="5"/>
      <c r="J15" s="5"/>
      <c r="K15" s="5"/>
      <c r="L15" s="5"/>
    </row>
    <row r="16" spans="1:12" ht="15" customHeight="1">
      <c r="A16" s="5"/>
      <c r="B16" s="17" t="s">
        <v>29</v>
      </c>
      <c r="C16" s="17" t="s">
        <v>0</v>
      </c>
      <c r="D16" s="17" t="s">
        <v>1</v>
      </c>
      <c r="E16" s="17" t="s">
        <v>0</v>
      </c>
      <c r="F16" s="17" t="s">
        <v>1</v>
      </c>
      <c r="G16" s="17" t="s">
        <v>0</v>
      </c>
      <c r="H16" s="17" t="s">
        <v>2</v>
      </c>
      <c r="I16" s="5"/>
      <c r="J16" s="5"/>
      <c r="K16" s="5"/>
      <c r="L16" s="5"/>
    </row>
    <row r="17" spans="1:12" ht="15" customHeight="1">
      <c r="A17" s="5"/>
      <c r="B17" s="18" t="s">
        <v>30</v>
      </c>
      <c r="C17" s="19">
        <v>145</v>
      </c>
      <c r="D17" s="41">
        <f>C17/C35*100</f>
        <v>0.380437634465026</v>
      </c>
      <c r="E17" s="19">
        <v>334</v>
      </c>
      <c r="F17" s="41">
        <f>E17/E35*100</f>
        <v>1.0175171363290176</v>
      </c>
      <c r="G17" s="19">
        <f>C17-E17</f>
        <v>-189</v>
      </c>
      <c r="H17" s="41">
        <f>G17/E17*100</f>
        <v>-56.58682634730538</v>
      </c>
      <c r="I17" s="5"/>
      <c r="J17" s="22"/>
      <c r="K17" s="5"/>
      <c r="L17" s="5"/>
    </row>
    <row r="18" spans="1:12" ht="15" customHeight="1">
      <c r="A18" s="5"/>
      <c r="B18" s="18" t="s">
        <v>31</v>
      </c>
      <c r="C18" s="23"/>
      <c r="D18" s="23"/>
      <c r="E18" s="23"/>
      <c r="F18" s="23"/>
      <c r="G18" s="19"/>
      <c r="H18" s="23"/>
      <c r="I18" s="5"/>
      <c r="J18" s="22"/>
      <c r="K18" s="5"/>
      <c r="L18" s="5"/>
    </row>
    <row r="19" spans="1:12" ht="15" customHeight="1">
      <c r="A19" s="5"/>
      <c r="B19" s="18" t="s">
        <v>32</v>
      </c>
      <c r="C19" s="19">
        <v>35</v>
      </c>
      <c r="D19" s="41">
        <f>C19/C35*100</f>
        <v>0.09182977383638559</v>
      </c>
      <c r="E19" s="19">
        <v>286</v>
      </c>
      <c r="F19" s="41">
        <f>E19/E35*100</f>
        <v>0.8712871287128714</v>
      </c>
      <c r="G19" s="19">
        <f aca="true" t="shared" si="0" ref="G19:G55">C19-E19</f>
        <v>-251</v>
      </c>
      <c r="H19" s="41">
        <f>G19/E19*100</f>
        <v>-87.76223776223776</v>
      </c>
      <c r="I19" s="5"/>
      <c r="J19" s="22"/>
      <c r="K19" s="5"/>
      <c r="L19" s="5"/>
    </row>
    <row r="20" spans="1:12" ht="15" customHeight="1">
      <c r="A20" s="5"/>
      <c r="B20" s="18" t="s">
        <v>33</v>
      </c>
      <c r="C20" s="19" t="s">
        <v>140</v>
      </c>
      <c r="D20" s="19" t="s">
        <v>140</v>
      </c>
      <c r="E20" s="19" t="s">
        <v>140</v>
      </c>
      <c r="F20" s="19" t="s">
        <v>140</v>
      </c>
      <c r="G20" s="19" t="s">
        <v>140</v>
      </c>
      <c r="H20" s="19" t="s">
        <v>140</v>
      </c>
      <c r="I20" s="5"/>
      <c r="J20" s="22"/>
      <c r="K20" s="5"/>
      <c r="L20" s="5"/>
    </row>
    <row r="21" spans="1:12" ht="15" customHeight="1">
      <c r="A21" s="5"/>
      <c r="B21" s="18" t="s">
        <v>34</v>
      </c>
      <c r="C21" s="19">
        <v>11022</v>
      </c>
      <c r="D21" s="41">
        <f>C21/C35*100</f>
        <v>28.918507634989766</v>
      </c>
      <c r="E21" s="19">
        <v>8753</v>
      </c>
      <c r="F21" s="41">
        <f>E21/E35*100</f>
        <v>26.665651180502664</v>
      </c>
      <c r="G21" s="19">
        <f t="shared" si="0"/>
        <v>2269</v>
      </c>
      <c r="H21" s="41">
        <f aca="true" t="shared" si="1" ref="H21:H55">G21/E21*100</f>
        <v>25.922540843139497</v>
      </c>
      <c r="I21" s="5"/>
      <c r="J21" s="22"/>
      <c r="K21" s="5"/>
      <c r="L21" s="5"/>
    </row>
    <row r="22" spans="1:12" ht="15" customHeight="1">
      <c r="A22" s="5"/>
      <c r="B22" s="18" t="s">
        <v>35</v>
      </c>
      <c r="C22" s="24">
        <v>-1</v>
      </c>
      <c r="D22" s="19" t="s">
        <v>140</v>
      </c>
      <c r="E22" s="24">
        <v>-2</v>
      </c>
      <c r="F22" s="19" t="s">
        <v>140</v>
      </c>
      <c r="G22" s="20">
        <v>1</v>
      </c>
      <c r="H22" s="19" t="s">
        <v>140</v>
      </c>
      <c r="I22" s="5"/>
      <c r="J22" s="22"/>
      <c r="K22" s="5"/>
      <c r="L22" s="5"/>
    </row>
    <row r="23" spans="1:12" ht="15" customHeight="1">
      <c r="A23" s="5"/>
      <c r="B23" s="18" t="s">
        <v>111</v>
      </c>
      <c r="C23" s="24">
        <v>26</v>
      </c>
      <c r="D23" s="19" t="s">
        <v>140</v>
      </c>
      <c r="E23" s="24">
        <v>42</v>
      </c>
      <c r="F23" s="41">
        <f>E23/E35*100</f>
        <v>0.12795125666412796</v>
      </c>
      <c r="G23" s="19">
        <f t="shared" si="0"/>
        <v>-16</v>
      </c>
      <c r="H23" s="41">
        <f t="shared" si="1"/>
        <v>-38.095238095238095</v>
      </c>
      <c r="I23" s="5"/>
      <c r="J23" s="22"/>
      <c r="K23" s="5"/>
      <c r="L23" s="5"/>
    </row>
    <row r="24" spans="1:12" ht="15" customHeight="1">
      <c r="A24" s="5"/>
      <c r="B24" s="18" t="s">
        <v>36</v>
      </c>
      <c r="C24" s="19">
        <v>3967</v>
      </c>
      <c r="D24" s="41">
        <f>C24/C35*100</f>
        <v>10.408248937398332</v>
      </c>
      <c r="E24" s="19">
        <v>5105</v>
      </c>
      <c r="F24" s="41">
        <f>E24/E35*100</f>
        <v>15.552170601675552</v>
      </c>
      <c r="G24" s="19">
        <f t="shared" si="0"/>
        <v>-1138</v>
      </c>
      <c r="H24" s="41">
        <f t="shared" si="1"/>
        <v>-22.29187071498531</v>
      </c>
      <c r="I24" s="5"/>
      <c r="J24" s="22"/>
      <c r="K24" s="5"/>
      <c r="L24" s="5"/>
    </row>
    <row r="25" spans="1:12" ht="15" customHeight="1">
      <c r="A25" s="5"/>
      <c r="B25" s="18" t="s">
        <v>37</v>
      </c>
      <c r="C25" s="19">
        <v>604</v>
      </c>
      <c r="D25" s="41">
        <f>C25/C35*100</f>
        <v>1.5847195256336255</v>
      </c>
      <c r="E25" s="19">
        <v>406</v>
      </c>
      <c r="F25" s="41">
        <f>E25/E35*100</f>
        <v>1.2368621477532369</v>
      </c>
      <c r="G25" s="19">
        <f t="shared" si="0"/>
        <v>198</v>
      </c>
      <c r="H25" s="41">
        <f t="shared" si="1"/>
        <v>48.76847290640394</v>
      </c>
      <c r="I25" s="5"/>
      <c r="J25" s="22"/>
      <c r="K25" s="5"/>
      <c r="L25" s="5"/>
    </row>
    <row r="26" spans="1:12" ht="15" customHeight="1">
      <c r="A26" s="5"/>
      <c r="B26" s="18" t="s">
        <v>38</v>
      </c>
      <c r="C26" s="19" t="s">
        <v>140</v>
      </c>
      <c r="D26" s="19" t="s">
        <v>140</v>
      </c>
      <c r="E26" s="19" t="s">
        <v>140</v>
      </c>
      <c r="F26" s="19" t="s">
        <v>140</v>
      </c>
      <c r="G26" s="19" t="s">
        <v>140</v>
      </c>
      <c r="H26" s="19" t="s">
        <v>140</v>
      </c>
      <c r="I26" s="5"/>
      <c r="J26" s="22"/>
      <c r="K26" s="5"/>
      <c r="L26" s="5"/>
    </row>
    <row r="27" spans="1:12" ht="15" customHeight="1">
      <c r="A27" s="5"/>
      <c r="B27" s="18" t="s">
        <v>39</v>
      </c>
      <c r="C27" s="19">
        <v>634</v>
      </c>
      <c r="D27" s="41">
        <v>1.6</v>
      </c>
      <c r="E27" s="19">
        <v>400</v>
      </c>
      <c r="F27" s="41">
        <f>E27/E35*100</f>
        <v>1.2185833968012185</v>
      </c>
      <c r="G27" s="19">
        <f t="shared" si="0"/>
        <v>234</v>
      </c>
      <c r="H27" s="41">
        <f t="shared" si="1"/>
        <v>58.5</v>
      </c>
      <c r="I27" s="5"/>
      <c r="J27" s="22"/>
      <c r="K27" s="5"/>
      <c r="L27" s="5"/>
    </row>
    <row r="28" spans="1:12" ht="15" customHeight="1">
      <c r="A28" s="5"/>
      <c r="B28" s="18" t="s">
        <v>40</v>
      </c>
      <c r="C28" s="24">
        <v>-155</v>
      </c>
      <c r="D28" s="41">
        <f>C28/C35*100</f>
        <v>-0.4066747127039933</v>
      </c>
      <c r="E28" s="24">
        <v>-158</v>
      </c>
      <c r="F28" s="41">
        <f>E28/E35*100</f>
        <v>-0.48134044173648133</v>
      </c>
      <c r="G28" s="19">
        <v>3</v>
      </c>
      <c r="H28" s="19" t="s">
        <v>140</v>
      </c>
      <c r="I28" s="5"/>
      <c r="J28" s="22"/>
      <c r="K28" s="5"/>
      <c r="L28" s="5"/>
    </row>
    <row r="29" spans="1:12" ht="15" customHeight="1">
      <c r="A29" s="5"/>
      <c r="B29" s="18" t="s">
        <v>41</v>
      </c>
      <c r="C29" s="24">
        <v>-23</v>
      </c>
      <c r="D29" s="19" t="s">
        <v>140</v>
      </c>
      <c r="E29" s="24">
        <v>-23</v>
      </c>
      <c r="F29" s="41">
        <f>E29/E35*100</f>
        <v>-0.07006854531607007</v>
      </c>
      <c r="G29" s="19" t="s">
        <v>140</v>
      </c>
      <c r="H29" s="19" t="s">
        <v>140</v>
      </c>
      <c r="I29" s="5"/>
      <c r="J29" s="22"/>
      <c r="K29" s="5"/>
      <c r="L29" s="5"/>
    </row>
    <row r="30" spans="1:12" ht="15" customHeight="1">
      <c r="A30" s="5"/>
      <c r="B30" s="18" t="s">
        <v>42</v>
      </c>
      <c r="C30" s="24">
        <v>335</v>
      </c>
      <c r="D30" s="41">
        <f>C30/C35*100</f>
        <v>0.8789421210054049</v>
      </c>
      <c r="E30" s="24">
        <v>338</v>
      </c>
      <c r="F30" s="41">
        <f>E30/E35*100</f>
        <v>1.0297029702970297</v>
      </c>
      <c r="G30" s="19">
        <f t="shared" si="0"/>
        <v>-3</v>
      </c>
      <c r="H30" s="41">
        <f t="shared" si="1"/>
        <v>-0.8875739644970414</v>
      </c>
      <c r="I30" s="5"/>
      <c r="J30" s="22"/>
      <c r="K30" s="5"/>
      <c r="L30" s="5"/>
    </row>
    <row r="31" spans="1:12" ht="15" customHeight="1">
      <c r="A31" s="5"/>
      <c r="B31" s="18" t="s">
        <v>43</v>
      </c>
      <c r="C31" s="24">
        <v>142</v>
      </c>
      <c r="D31" s="41">
        <f>C31/C35*100</f>
        <v>0.3725665109933358</v>
      </c>
      <c r="E31" s="24">
        <v>154</v>
      </c>
      <c r="F31" s="41">
        <f>E31/E35*100</f>
        <v>0.4691546077684692</v>
      </c>
      <c r="G31" s="19">
        <f t="shared" si="0"/>
        <v>-12</v>
      </c>
      <c r="H31" s="41">
        <f t="shared" si="1"/>
        <v>-7.792207792207792</v>
      </c>
      <c r="I31" s="5"/>
      <c r="J31" s="22"/>
      <c r="K31" s="5"/>
      <c r="L31" s="5"/>
    </row>
    <row r="32" spans="1:12" ht="15" customHeight="1">
      <c r="A32" s="5"/>
      <c r="B32" s="18" t="s">
        <v>44</v>
      </c>
      <c r="C32" s="24">
        <v>375</v>
      </c>
      <c r="D32" s="41">
        <f>C32/C35*100</f>
        <v>0.9838904339612742</v>
      </c>
      <c r="E32" s="24">
        <v>320</v>
      </c>
      <c r="F32" s="41">
        <f>E32/E35*100</f>
        <v>0.9748667174409748</v>
      </c>
      <c r="G32" s="19">
        <f t="shared" si="0"/>
        <v>55</v>
      </c>
      <c r="H32" s="41">
        <f t="shared" si="1"/>
        <v>17.1875</v>
      </c>
      <c r="I32" s="5"/>
      <c r="J32" s="22"/>
      <c r="K32" s="5"/>
      <c r="L32" s="5"/>
    </row>
    <row r="33" spans="1:12" ht="15" customHeight="1">
      <c r="A33" s="5"/>
      <c r="B33" s="18" t="s">
        <v>45</v>
      </c>
      <c r="C33" s="19" t="s">
        <v>140</v>
      </c>
      <c r="D33" s="19" t="s">
        <v>140</v>
      </c>
      <c r="E33" s="19" t="s">
        <v>140</v>
      </c>
      <c r="F33" s="19" t="s">
        <v>140</v>
      </c>
      <c r="G33" s="19" t="s">
        <v>140</v>
      </c>
      <c r="H33" s="19" t="s">
        <v>140</v>
      </c>
      <c r="I33" s="5"/>
      <c r="J33" s="22"/>
      <c r="K33" s="5"/>
      <c r="L33" s="5"/>
    </row>
    <row r="34" spans="1:12" ht="15" customHeight="1">
      <c r="A34" s="5"/>
      <c r="B34" s="25" t="s">
        <v>46</v>
      </c>
      <c r="C34" s="26">
        <v>21008</v>
      </c>
      <c r="D34" s="41">
        <f>C34/C35*100</f>
        <v>55.11885396442252</v>
      </c>
      <c r="E34" s="26">
        <v>16870</v>
      </c>
      <c r="F34" s="41">
        <f>E34/E35*100</f>
        <v>51.39375476009139</v>
      </c>
      <c r="G34" s="19">
        <f t="shared" si="0"/>
        <v>4138</v>
      </c>
      <c r="H34" s="41">
        <f t="shared" si="1"/>
        <v>24.528749259039714</v>
      </c>
      <c r="I34" s="5"/>
      <c r="J34" s="22"/>
      <c r="K34" s="5"/>
      <c r="L34" s="5"/>
    </row>
    <row r="35" spans="1:12" ht="15" customHeight="1">
      <c r="A35" s="5"/>
      <c r="B35" s="10" t="s">
        <v>47</v>
      </c>
      <c r="C35" s="28">
        <v>38114</v>
      </c>
      <c r="D35" s="15" t="s">
        <v>8</v>
      </c>
      <c r="E35" s="28">
        <v>32825</v>
      </c>
      <c r="F35" s="15" t="s">
        <v>5</v>
      </c>
      <c r="G35" s="28">
        <f t="shared" si="0"/>
        <v>5289</v>
      </c>
      <c r="H35" s="42">
        <f t="shared" si="1"/>
        <v>16.112718964204113</v>
      </c>
      <c r="I35" s="5"/>
      <c r="J35" s="22"/>
      <c r="K35" s="5"/>
      <c r="L35" s="5"/>
    </row>
    <row r="36" spans="1:12" ht="15" customHeight="1">
      <c r="A36" s="5"/>
      <c r="B36" s="17" t="s">
        <v>48</v>
      </c>
      <c r="C36" s="17"/>
      <c r="D36" s="17" t="s">
        <v>1</v>
      </c>
      <c r="E36" s="17"/>
      <c r="F36" s="17" t="s">
        <v>1</v>
      </c>
      <c r="G36" s="35"/>
      <c r="H36" s="41"/>
      <c r="I36" s="5"/>
      <c r="J36" s="22"/>
      <c r="K36" s="5"/>
      <c r="L36" s="5"/>
    </row>
    <row r="37" spans="1:12" ht="15" customHeight="1">
      <c r="A37" s="5"/>
      <c r="B37" s="18" t="s">
        <v>49</v>
      </c>
      <c r="C37" s="19">
        <v>18723</v>
      </c>
      <c r="D37" s="41">
        <f>C37/C35*100</f>
        <v>49.12368158681849</v>
      </c>
      <c r="E37" s="19">
        <v>14286</v>
      </c>
      <c r="F37" s="41">
        <f>E37/E35*100</f>
        <v>43.52170601675552</v>
      </c>
      <c r="G37" s="19">
        <f t="shared" si="0"/>
        <v>4437</v>
      </c>
      <c r="H37" s="41">
        <f t="shared" si="1"/>
        <v>31.05837883242335</v>
      </c>
      <c r="I37" s="5"/>
      <c r="J37" s="22"/>
      <c r="K37" s="5"/>
      <c r="L37" s="5"/>
    </row>
    <row r="38" spans="1:12" ht="15" customHeight="1">
      <c r="A38" s="5"/>
      <c r="B38" s="18" t="s">
        <v>50</v>
      </c>
      <c r="C38" s="20"/>
      <c r="D38" s="20"/>
      <c r="E38" s="20"/>
      <c r="F38" s="20"/>
      <c r="G38" s="19"/>
      <c r="H38" s="41"/>
      <c r="I38" s="5"/>
      <c r="J38" s="22"/>
      <c r="K38" s="5"/>
      <c r="L38" s="5"/>
    </row>
    <row r="39" spans="1:12" ht="15" customHeight="1">
      <c r="A39" s="5"/>
      <c r="B39" s="18" t="s">
        <v>51</v>
      </c>
      <c r="C39" s="19" t="s">
        <v>140</v>
      </c>
      <c r="D39" s="19" t="s">
        <v>140</v>
      </c>
      <c r="E39" s="19" t="s">
        <v>140</v>
      </c>
      <c r="F39" s="19" t="s">
        <v>140</v>
      </c>
      <c r="G39" s="19" t="s">
        <v>140</v>
      </c>
      <c r="H39" s="19" t="s">
        <v>140</v>
      </c>
      <c r="I39" s="5"/>
      <c r="J39" s="22"/>
      <c r="K39" s="5"/>
      <c r="L39" s="5"/>
    </row>
    <row r="40" spans="1:12" ht="15" customHeight="1">
      <c r="A40" s="5"/>
      <c r="B40" s="18" t="s">
        <v>52</v>
      </c>
      <c r="C40" s="19" t="s">
        <v>140</v>
      </c>
      <c r="D40" s="19" t="s">
        <v>140</v>
      </c>
      <c r="E40" s="19" t="s">
        <v>140</v>
      </c>
      <c r="F40" s="19" t="s">
        <v>140</v>
      </c>
      <c r="G40" s="19" t="s">
        <v>140</v>
      </c>
      <c r="H40" s="19" t="s">
        <v>140</v>
      </c>
      <c r="I40" s="5"/>
      <c r="J40" s="22"/>
      <c r="K40" s="5"/>
      <c r="L40" s="5"/>
    </row>
    <row r="41" spans="1:12" ht="15" customHeight="1">
      <c r="A41" s="5"/>
      <c r="B41" s="18" t="s">
        <v>112</v>
      </c>
      <c r="C41" s="20">
        <v>161</v>
      </c>
      <c r="D41" s="41">
        <f>C41/C35*100</f>
        <v>0.42241695964737364</v>
      </c>
      <c r="E41" s="20">
        <v>66</v>
      </c>
      <c r="F41" s="41">
        <f>E41/E35*100</f>
        <v>0.20106626047220105</v>
      </c>
      <c r="G41" s="19">
        <f t="shared" si="0"/>
        <v>95</v>
      </c>
      <c r="H41" s="41">
        <f t="shared" si="1"/>
        <v>143.93939393939394</v>
      </c>
      <c r="I41" s="5"/>
      <c r="J41" s="22"/>
      <c r="K41" s="5"/>
      <c r="L41" s="5"/>
    </row>
    <row r="42" spans="1:12" ht="15" customHeight="1">
      <c r="A42" s="5"/>
      <c r="B42" s="18" t="s">
        <v>53</v>
      </c>
      <c r="C42" s="19" t="s">
        <v>140</v>
      </c>
      <c r="D42" s="19" t="s">
        <v>140</v>
      </c>
      <c r="E42" s="19" t="s">
        <v>140</v>
      </c>
      <c r="F42" s="19" t="s">
        <v>140</v>
      </c>
      <c r="G42" s="19" t="s">
        <v>140</v>
      </c>
      <c r="H42" s="19" t="s">
        <v>140</v>
      </c>
      <c r="I42" s="5"/>
      <c r="J42" s="22"/>
      <c r="K42" s="5"/>
      <c r="L42" s="5"/>
    </row>
    <row r="43" spans="1:12" ht="15" customHeight="1">
      <c r="A43" s="5"/>
      <c r="B43" s="18" t="s">
        <v>54</v>
      </c>
      <c r="C43" s="19">
        <v>1532</v>
      </c>
      <c r="D43" s="41">
        <f>C43/C35*100</f>
        <v>4.019520386209792</v>
      </c>
      <c r="E43" s="19">
        <v>1325</v>
      </c>
      <c r="F43" s="41">
        <f>E43/E35*100</f>
        <v>4.036557501904037</v>
      </c>
      <c r="G43" s="19">
        <f t="shared" si="0"/>
        <v>207</v>
      </c>
      <c r="H43" s="41">
        <f t="shared" si="1"/>
        <v>15.622641509433963</v>
      </c>
      <c r="I43" s="5"/>
      <c r="J43" s="22"/>
      <c r="K43" s="5"/>
      <c r="L43" s="5"/>
    </row>
    <row r="44" spans="1:12" ht="15" customHeight="1">
      <c r="A44" s="5"/>
      <c r="B44" s="18" t="s">
        <v>55</v>
      </c>
      <c r="C44" s="19">
        <v>2315</v>
      </c>
      <c r="D44" s="41">
        <f>C44/C35*100</f>
        <v>6.073883612320932</v>
      </c>
      <c r="E44" s="19">
        <v>2079</v>
      </c>
      <c r="F44" s="41">
        <f>E44/E35*100</f>
        <v>6.333587204874333</v>
      </c>
      <c r="G44" s="19">
        <f t="shared" si="0"/>
        <v>236</v>
      </c>
      <c r="H44" s="41">
        <f t="shared" si="1"/>
        <v>11.351611351611352</v>
      </c>
      <c r="I44" s="5"/>
      <c r="J44" s="22"/>
      <c r="K44" s="5"/>
      <c r="L44" s="5"/>
    </row>
    <row r="45" spans="1:12" ht="15" customHeight="1">
      <c r="A45" s="5"/>
      <c r="B45" s="18" t="s">
        <v>56</v>
      </c>
      <c r="C45" s="24">
        <v>3</v>
      </c>
      <c r="D45" s="19" t="s">
        <v>140</v>
      </c>
      <c r="E45" s="24">
        <v>1</v>
      </c>
      <c r="F45" s="19" t="s">
        <v>140</v>
      </c>
      <c r="G45" s="19">
        <f t="shared" si="0"/>
        <v>2</v>
      </c>
      <c r="H45" s="41">
        <f t="shared" si="1"/>
        <v>200</v>
      </c>
      <c r="I45" s="5"/>
      <c r="J45" s="22"/>
      <c r="K45" s="5"/>
      <c r="L45" s="5"/>
    </row>
    <row r="46" spans="1:12" ht="15" customHeight="1">
      <c r="A46" s="5"/>
      <c r="B46" s="18" t="s">
        <v>57</v>
      </c>
      <c r="C46" s="19" t="s">
        <v>140</v>
      </c>
      <c r="D46" s="19" t="s">
        <v>140</v>
      </c>
      <c r="E46" s="19" t="s">
        <v>140</v>
      </c>
      <c r="F46" s="19" t="s">
        <v>140</v>
      </c>
      <c r="G46" s="19" t="s">
        <v>140</v>
      </c>
      <c r="H46" s="19" t="s">
        <v>140</v>
      </c>
      <c r="I46" s="5"/>
      <c r="J46" s="22"/>
      <c r="K46" s="5"/>
      <c r="L46" s="5"/>
    </row>
    <row r="47" spans="1:12" ht="15" customHeight="1">
      <c r="A47" s="5"/>
      <c r="B47" s="25" t="s">
        <v>58</v>
      </c>
      <c r="C47" s="26">
        <v>149</v>
      </c>
      <c r="D47" s="41">
        <f>C47/C35*100</f>
        <v>0.3909324657606129</v>
      </c>
      <c r="E47" s="26">
        <v>246</v>
      </c>
      <c r="F47" s="41">
        <v>0.8</v>
      </c>
      <c r="G47" s="19">
        <f t="shared" si="0"/>
        <v>-97</v>
      </c>
      <c r="H47" s="41">
        <f t="shared" si="1"/>
        <v>-39.43089430894309</v>
      </c>
      <c r="I47" s="5"/>
      <c r="J47" s="22"/>
      <c r="K47" s="5"/>
      <c r="L47" s="5"/>
    </row>
    <row r="48" spans="1:12" ht="15" customHeight="1">
      <c r="A48" s="5"/>
      <c r="B48" s="10" t="s">
        <v>59</v>
      </c>
      <c r="C48" s="28">
        <v>22883</v>
      </c>
      <c r="D48" s="42">
        <f>C48/C35*100</f>
        <v>60.03830613422889</v>
      </c>
      <c r="E48" s="28">
        <v>18003</v>
      </c>
      <c r="F48" s="42">
        <f>E48/E35*100</f>
        <v>54.845392231530845</v>
      </c>
      <c r="G48" s="28">
        <f t="shared" si="0"/>
        <v>4880</v>
      </c>
      <c r="H48" s="42">
        <f t="shared" si="1"/>
        <v>27.10659334555352</v>
      </c>
      <c r="I48" s="5"/>
      <c r="J48" s="22"/>
      <c r="K48" s="5"/>
      <c r="L48" s="5"/>
    </row>
    <row r="49" spans="1:12" ht="15" customHeight="1">
      <c r="A49" s="5"/>
      <c r="B49" s="17" t="s">
        <v>60</v>
      </c>
      <c r="C49" s="17"/>
      <c r="D49" s="20"/>
      <c r="E49" s="17"/>
      <c r="F49" s="20"/>
      <c r="G49" s="19"/>
      <c r="H49" s="41"/>
      <c r="I49" s="5"/>
      <c r="J49" s="22"/>
      <c r="K49" s="5"/>
      <c r="L49" s="5"/>
    </row>
    <row r="50" spans="1:12" ht="15" customHeight="1">
      <c r="A50" s="5"/>
      <c r="B50" s="18" t="s">
        <v>61</v>
      </c>
      <c r="C50" s="19">
        <v>8000</v>
      </c>
      <c r="D50" s="41">
        <f>C50/C35*100</f>
        <v>20.989662591173847</v>
      </c>
      <c r="E50" s="19">
        <v>8000</v>
      </c>
      <c r="F50" s="41">
        <f>E50/E35*100</f>
        <v>24.371667936024373</v>
      </c>
      <c r="G50" s="19" t="s">
        <v>140</v>
      </c>
      <c r="H50" s="19" t="s">
        <v>140</v>
      </c>
      <c r="I50" s="5"/>
      <c r="J50" s="22"/>
      <c r="K50" s="5"/>
      <c r="L50" s="5"/>
    </row>
    <row r="51" spans="1:12" ht="15" customHeight="1">
      <c r="A51" s="5"/>
      <c r="B51" s="18" t="s">
        <v>70</v>
      </c>
      <c r="C51" s="19">
        <v>28</v>
      </c>
      <c r="D51" s="41">
        <f>C51/C35*100</f>
        <v>0.07346381906910847</v>
      </c>
      <c r="E51" s="19">
        <v>28</v>
      </c>
      <c r="F51" s="41">
        <f>E51/E35*100</f>
        <v>0.0853008377760853</v>
      </c>
      <c r="G51" s="19" t="s">
        <v>140</v>
      </c>
      <c r="H51" s="19" t="s">
        <v>140</v>
      </c>
      <c r="I51" s="5"/>
      <c r="J51" s="22"/>
      <c r="K51" s="5"/>
      <c r="L51" s="5"/>
    </row>
    <row r="52" spans="1:12" ht="15" customHeight="1">
      <c r="A52" s="5"/>
      <c r="B52" s="18" t="s">
        <v>62</v>
      </c>
      <c r="C52" s="19">
        <v>4373</v>
      </c>
      <c r="D52" s="41">
        <f>C52/C35*100</f>
        <v>11.473474313900404</v>
      </c>
      <c r="E52" s="19">
        <v>2500</v>
      </c>
      <c r="F52" s="41">
        <f>E52/E35*100</f>
        <v>7.616146230007616</v>
      </c>
      <c r="G52" s="19">
        <f t="shared" si="0"/>
        <v>1873</v>
      </c>
      <c r="H52" s="41">
        <f t="shared" si="1"/>
        <v>74.92</v>
      </c>
      <c r="I52" s="5"/>
      <c r="J52" s="22"/>
      <c r="K52" s="5"/>
      <c r="L52" s="5"/>
    </row>
    <row r="53" spans="1:12" ht="15" customHeight="1">
      <c r="A53" s="5"/>
      <c r="B53" s="25" t="s">
        <v>63</v>
      </c>
      <c r="C53" s="19">
        <v>2830</v>
      </c>
      <c r="D53" s="41">
        <f>C53/C35*100</f>
        <v>7.425093141627748</v>
      </c>
      <c r="E53" s="19">
        <v>4294</v>
      </c>
      <c r="F53" s="41">
        <f>E53/E35*100</f>
        <v>13.081492764661082</v>
      </c>
      <c r="G53" s="19">
        <f t="shared" si="0"/>
        <v>-1464</v>
      </c>
      <c r="H53" s="41">
        <f t="shared" si="1"/>
        <v>-34.094084769445736</v>
      </c>
      <c r="I53" s="5"/>
      <c r="J53" s="22"/>
      <c r="K53" s="5"/>
      <c r="L53" s="5"/>
    </row>
    <row r="54" spans="1:12" ht="15" customHeight="1">
      <c r="A54" s="5"/>
      <c r="B54" s="10" t="s">
        <v>64</v>
      </c>
      <c r="C54" s="28">
        <v>15231</v>
      </c>
      <c r="D54" s="42">
        <f>C54/C35*100</f>
        <v>39.96169386577111</v>
      </c>
      <c r="E54" s="28">
        <v>14822</v>
      </c>
      <c r="F54" s="42">
        <f>E54/E35*100</f>
        <v>45.154607768469155</v>
      </c>
      <c r="G54" s="28">
        <f t="shared" si="0"/>
        <v>409</v>
      </c>
      <c r="H54" s="42">
        <f t="shared" si="1"/>
        <v>2.759411685332614</v>
      </c>
      <c r="I54" s="5"/>
      <c r="J54" s="22"/>
      <c r="K54" s="5"/>
      <c r="L54" s="5"/>
    </row>
    <row r="55" spans="1:12" ht="15" customHeight="1">
      <c r="A55" s="5"/>
      <c r="B55" s="10" t="s">
        <v>65</v>
      </c>
      <c r="C55" s="28">
        <v>38114</v>
      </c>
      <c r="D55" s="15" t="s">
        <v>120</v>
      </c>
      <c r="E55" s="28">
        <v>32825</v>
      </c>
      <c r="F55" s="15" t="s">
        <v>5</v>
      </c>
      <c r="G55" s="26">
        <f t="shared" si="0"/>
        <v>5289</v>
      </c>
      <c r="H55" s="42">
        <f t="shared" si="1"/>
        <v>16.112718964204113</v>
      </c>
      <c r="I55" s="5"/>
      <c r="J55" s="22"/>
      <c r="K55" s="5"/>
      <c r="L55" s="5"/>
    </row>
    <row r="56" spans="1:12" ht="15" customHeight="1">
      <c r="A56" s="5"/>
      <c r="B56" s="17" t="s">
        <v>66</v>
      </c>
      <c r="C56" s="17"/>
      <c r="D56" s="17" t="s">
        <v>1</v>
      </c>
      <c r="E56" s="17"/>
      <c r="F56" s="17" t="s">
        <v>1</v>
      </c>
      <c r="G56" s="17" t="s">
        <v>7</v>
      </c>
      <c r="H56" s="17" t="s">
        <v>2</v>
      </c>
      <c r="I56" s="5"/>
      <c r="J56" s="5"/>
      <c r="K56" s="5"/>
      <c r="L56" s="5"/>
    </row>
    <row r="57" spans="1:12" ht="15" customHeight="1">
      <c r="A57" s="5"/>
      <c r="B57" s="18" t="s">
        <v>67</v>
      </c>
      <c r="C57" s="19">
        <v>12563</v>
      </c>
      <c r="D57" s="55">
        <f>C57/C35*100</f>
        <v>32.961641391614634</v>
      </c>
      <c r="E57" s="19">
        <v>11340</v>
      </c>
      <c r="F57" s="18">
        <v>34.5</v>
      </c>
      <c r="G57" s="19">
        <f>C57-E57</f>
        <v>1223</v>
      </c>
      <c r="H57" s="20">
        <v>10.8</v>
      </c>
      <c r="I57" s="5"/>
      <c r="J57" s="5"/>
      <c r="K57" s="5"/>
      <c r="L57" s="5"/>
    </row>
    <row r="58" spans="1:12" ht="15" customHeight="1">
      <c r="A58" s="5"/>
      <c r="B58" s="18" t="s">
        <v>68</v>
      </c>
      <c r="C58" s="24">
        <v>75</v>
      </c>
      <c r="D58" s="55">
        <f>C58/C35*100</f>
        <v>0.1967780867922548</v>
      </c>
      <c r="E58" s="24">
        <v>75</v>
      </c>
      <c r="F58" s="18">
        <v>0.2</v>
      </c>
      <c r="G58" s="19" t="s">
        <v>140</v>
      </c>
      <c r="H58" s="19" t="s">
        <v>140</v>
      </c>
      <c r="I58" s="5"/>
      <c r="J58" s="5"/>
      <c r="K58" s="5"/>
      <c r="L58" s="5"/>
    </row>
    <row r="59" spans="1:12" ht="15" customHeight="1">
      <c r="A59" s="5"/>
      <c r="B59" s="25" t="s">
        <v>69</v>
      </c>
      <c r="C59" s="26">
        <v>1022</v>
      </c>
      <c r="D59" s="56">
        <f>C59/C35*100</f>
        <v>2.681429396022459</v>
      </c>
      <c r="E59" s="26">
        <v>723</v>
      </c>
      <c r="F59" s="25">
        <v>2.2</v>
      </c>
      <c r="G59" s="26">
        <f>C59-E59</f>
        <v>299</v>
      </c>
      <c r="H59" s="27">
        <v>41.4</v>
      </c>
      <c r="I59" s="5"/>
      <c r="J59" s="5"/>
      <c r="K59" s="5"/>
      <c r="L59" s="5"/>
    </row>
    <row r="60" spans="1:12" ht="15" customHeight="1">
      <c r="A60" s="5"/>
      <c r="B60" s="1" t="s">
        <v>71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 customHeight="1">
      <c r="A61" s="5"/>
      <c r="B61" s="5" t="s">
        <v>72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</sheetData>
  <sheetProtection/>
  <mergeCells count="6">
    <mergeCell ref="B14:B15"/>
    <mergeCell ref="G13:H13"/>
    <mergeCell ref="C14:D14"/>
    <mergeCell ref="E14:F14"/>
    <mergeCell ref="G14:H14"/>
    <mergeCell ref="B12:H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5">
      <selection activeCell="K8" sqref="K8"/>
    </sheetView>
  </sheetViews>
  <sheetFormatPr defaultColWidth="9.00390625" defaultRowHeight="16.5"/>
  <cols>
    <col min="1" max="16384" width="9.00390625" style="4" customWidth="1"/>
  </cols>
  <sheetData>
    <row r="1" spans="1:10" ht="27">
      <c r="A1" s="2" t="s">
        <v>138</v>
      </c>
      <c r="B1" s="3"/>
      <c r="C1" s="3"/>
      <c r="D1" s="3"/>
      <c r="E1" s="3"/>
      <c r="F1" s="3"/>
      <c r="G1" s="3"/>
      <c r="H1" s="3"/>
      <c r="I1" s="3"/>
      <c r="J1" s="3"/>
    </row>
    <row r="2" spans="1:10" ht="27">
      <c r="A2" s="54" t="s">
        <v>139</v>
      </c>
      <c r="B2" s="3"/>
      <c r="C2" s="3"/>
      <c r="D2" s="3"/>
      <c r="E2" s="3"/>
      <c r="F2" s="3"/>
      <c r="G2" s="3"/>
      <c r="H2" s="3"/>
      <c r="I2" s="3"/>
      <c r="J2" s="3"/>
    </row>
    <row r="23" ht="1.5" customHeight="1"/>
    <row r="44" ht="16.5" customHeight="1"/>
  </sheetData>
  <sheetProtection/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115" zoomScaleNormal="115" zoomScalePageLayoutView="0" workbookViewId="0" topLeftCell="B1">
      <selection activeCell="B1" sqref="B1"/>
    </sheetView>
  </sheetViews>
  <sheetFormatPr defaultColWidth="9.00390625" defaultRowHeight="16.5"/>
  <cols>
    <col min="1" max="1" width="22.625" style="6" customWidth="1"/>
    <col min="2" max="2" width="26.625" style="6" customWidth="1"/>
    <col min="3" max="3" width="12.875" style="6" customWidth="1"/>
    <col min="4" max="4" width="8.625" style="6" customWidth="1"/>
    <col min="5" max="5" width="12.125" style="6" customWidth="1"/>
    <col min="6" max="6" width="8.625" style="6" customWidth="1"/>
    <col min="7" max="7" width="11.75390625" style="6" customWidth="1"/>
    <col min="8" max="8" width="8.625" style="6" customWidth="1"/>
    <col min="9" max="9" width="2.625" style="6" customWidth="1"/>
    <col min="10" max="14" width="13.625" style="6" customWidth="1"/>
    <col min="15" max="16384" width="8.75390625" style="6" customWidth="1"/>
  </cols>
  <sheetData>
    <row r="1" spans="1:14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.75" customHeight="1">
      <c r="A2" s="5"/>
      <c r="B2" s="38" t="s">
        <v>113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" customHeight="1">
      <c r="A4" s="5"/>
      <c r="B4" s="8" t="s">
        <v>143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 customHeight="1">
      <c r="A5" s="5"/>
      <c r="B5" s="8" t="s">
        <v>144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" customHeight="1">
      <c r="A6" s="5"/>
      <c r="B6" s="8" t="s">
        <v>145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>
      <c r="A7" s="5"/>
      <c r="B7" s="4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6" customHeight="1">
      <c r="A9" s="5"/>
      <c r="B9" s="64" t="s">
        <v>73</v>
      </c>
      <c r="C9" s="64"/>
      <c r="D9" s="64"/>
      <c r="E9" s="64"/>
      <c r="F9" s="64"/>
      <c r="G9" s="64"/>
      <c r="H9" s="64"/>
      <c r="I9" s="5"/>
      <c r="J9" s="5"/>
      <c r="K9" s="5"/>
      <c r="L9" s="5"/>
      <c r="M9" s="5"/>
      <c r="N9" s="5"/>
    </row>
    <row r="10" spans="1:14" ht="15" customHeight="1">
      <c r="A10" s="5"/>
      <c r="B10" s="5"/>
      <c r="C10" s="5"/>
      <c r="D10" s="5"/>
      <c r="E10" s="5"/>
      <c r="F10" s="5"/>
      <c r="G10" s="60" t="s">
        <v>12</v>
      </c>
      <c r="H10" s="60"/>
      <c r="I10" s="5"/>
      <c r="J10" s="5"/>
      <c r="K10" s="5"/>
      <c r="L10" s="5"/>
      <c r="M10" s="5"/>
      <c r="N10" s="5"/>
    </row>
    <row r="11" spans="1:14" ht="16.5" customHeight="1">
      <c r="A11" s="5"/>
      <c r="B11" s="59" t="s">
        <v>25</v>
      </c>
      <c r="C11" s="61" t="s">
        <v>122</v>
      </c>
      <c r="D11" s="62"/>
      <c r="E11" s="61" t="s">
        <v>121</v>
      </c>
      <c r="F11" s="62"/>
      <c r="G11" s="59" t="s">
        <v>26</v>
      </c>
      <c r="H11" s="59"/>
      <c r="I11" s="5"/>
      <c r="J11" s="5"/>
      <c r="K11" s="5"/>
      <c r="L11" s="5"/>
      <c r="M11" s="5"/>
      <c r="N11" s="5"/>
    </row>
    <row r="12" spans="1:14" ht="16.5" customHeight="1">
      <c r="A12" s="5"/>
      <c r="B12" s="59"/>
      <c r="C12" s="9" t="s">
        <v>27</v>
      </c>
      <c r="D12" s="9" t="s">
        <v>28</v>
      </c>
      <c r="E12" s="9" t="s">
        <v>27</v>
      </c>
      <c r="F12" s="9" t="s">
        <v>28</v>
      </c>
      <c r="G12" s="9" t="s">
        <v>27</v>
      </c>
      <c r="H12" s="9" t="s">
        <v>28</v>
      </c>
      <c r="I12" s="5"/>
      <c r="J12" s="5"/>
      <c r="K12" s="5"/>
      <c r="L12" s="5"/>
      <c r="M12" s="5"/>
      <c r="N12" s="5"/>
    </row>
    <row r="13" spans="1:14" ht="16.5" customHeight="1">
      <c r="A13" s="5"/>
      <c r="B13" s="17" t="s">
        <v>74</v>
      </c>
      <c r="C13" s="17" t="s">
        <v>0</v>
      </c>
      <c r="D13" s="17" t="s">
        <v>1</v>
      </c>
      <c r="E13" s="17" t="s">
        <v>0</v>
      </c>
      <c r="F13" s="17" t="s">
        <v>1</v>
      </c>
      <c r="G13" s="17" t="s">
        <v>0</v>
      </c>
      <c r="H13" s="17" t="s">
        <v>2</v>
      </c>
      <c r="I13" s="5"/>
      <c r="J13" s="5"/>
      <c r="K13" s="5"/>
      <c r="L13" s="5"/>
      <c r="M13" s="5"/>
      <c r="N13" s="5"/>
    </row>
    <row r="14" spans="1:14" ht="16.5" customHeight="1">
      <c r="A14" s="5"/>
      <c r="B14" s="18" t="s">
        <v>75</v>
      </c>
      <c r="C14" s="29">
        <v>563</v>
      </c>
      <c r="D14" s="43">
        <f>C14/C19*100</f>
        <v>57.09939148073022</v>
      </c>
      <c r="E14" s="29">
        <v>519</v>
      </c>
      <c r="F14" s="43">
        <f>E14/E19*100</f>
        <v>67.2279792746114</v>
      </c>
      <c r="G14" s="19">
        <f>C14-E14</f>
        <v>44</v>
      </c>
      <c r="H14" s="46">
        <f>(C14-E14)/E14*100</f>
        <v>8.477842003853564</v>
      </c>
      <c r="I14" s="5"/>
      <c r="J14" s="5"/>
      <c r="K14" s="5"/>
      <c r="L14" s="5"/>
      <c r="M14" s="5"/>
      <c r="N14" s="5"/>
    </row>
    <row r="15" spans="1:14" ht="16.5" customHeight="1">
      <c r="A15" s="5"/>
      <c r="B15" s="18" t="s">
        <v>76</v>
      </c>
      <c r="C15" s="29">
        <v>563</v>
      </c>
      <c r="D15" s="43">
        <f>C15/C19*100</f>
        <v>57.09939148073022</v>
      </c>
      <c r="E15" s="29">
        <v>519</v>
      </c>
      <c r="F15" s="43">
        <f>E15/E19*100</f>
        <v>67.2279792746114</v>
      </c>
      <c r="G15" s="19">
        <f>C15-E15</f>
        <v>44</v>
      </c>
      <c r="H15" s="46">
        <f aca="true" t="shared" si="0" ref="H15:H40">(C15-E15)/E15*100</f>
        <v>8.477842003853564</v>
      </c>
      <c r="I15" s="5"/>
      <c r="J15" s="5"/>
      <c r="K15" s="5"/>
      <c r="L15" s="5"/>
      <c r="M15" s="5"/>
      <c r="N15" s="5"/>
    </row>
    <row r="16" spans="1:14" ht="16.5" customHeight="1">
      <c r="A16" s="5"/>
      <c r="B16" s="18" t="s">
        <v>77</v>
      </c>
      <c r="C16" s="19" t="s">
        <v>140</v>
      </c>
      <c r="D16" s="19" t="s">
        <v>140</v>
      </c>
      <c r="E16" s="19" t="s">
        <v>140</v>
      </c>
      <c r="F16" s="19" t="s">
        <v>140</v>
      </c>
      <c r="G16" s="19" t="s">
        <v>140</v>
      </c>
      <c r="H16" s="19" t="s">
        <v>140</v>
      </c>
      <c r="I16" s="5"/>
      <c r="J16" s="5"/>
      <c r="K16" s="5"/>
      <c r="L16" s="5"/>
      <c r="M16" s="5"/>
      <c r="N16" s="5"/>
    </row>
    <row r="17" spans="1:14" ht="16.5" customHeight="1">
      <c r="A17" s="5"/>
      <c r="B17" s="18" t="s">
        <v>78</v>
      </c>
      <c r="C17" s="29">
        <v>34</v>
      </c>
      <c r="D17" s="43">
        <f>C17/C19*100</f>
        <v>3.4482758620689653</v>
      </c>
      <c r="E17" s="30">
        <v>39</v>
      </c>
      <c r="F17" s="43">
        <f>E17/E19*100</f>
        <v>5.051813471502591</v>
      </c>
      <c r="G17" s="19">
        <f aca="true" t="shared" si="1" ref="G17:G40">C17-E17</f>
        <v>-5</v>
      </c>
      <c r="H17" s="46">
        <f t="shared" si="0"/>
        <v>-12.82051282051282</v>
      </c>
      <c r="I17" s="5"/>
      <c r="J17" s="5"/>
      <c r="K17" s="5"/>
      <c r="L17" s="5"/>
      <c r="M17" s="5"/>
      <c r="N17" s="5"/>
    </row>
    <row r="18" spans="1:14" ht="16.5" customHeight="1">
      <c r="A18" s="5"/>
      <c r="B18" s="25" t="s">
        <v>79</v>
      </c>
      <c r="C18" s="49">
        <v>389</v>
      </c>
      <c r="D18" s="43">
        <f>C18/C19*100</f>
        <v>39.45233265720081</v>
      </c>
      <c r="E18" s="31">
        <v>214</v>
      </c>
      <c r="F18" s="43">
        <f>E18/E19*100</f>
        <v>27.72020725388601</v>
      </c>
      <c r="G18" s="19">
        <f t="shared" si="1"/>
        <v>175</v>
      </c>
      <c r="H18" s="46">
        <f t="shared" si="0"/>
        <v>81.77570093457945</v>
      </c>
      <c r="I18" s="5"/>
      <c r="J18" s="5"/>
      <c r="K18" s="5"/>
      <c r="L18" s="5"/>
      <c r="M18" s="5"/>
      <c r="N18" s="5"/>
    </row>
    <row r="19" spans="1:14" ht="16.5" customHeight="1">
      <c r="A19" s="5"/>
      <c r="B19" s="10" t="s">
        <v>80</v>
      </c>
      <c r="C19" s="29">
        <v>986</v>
      </c>
      <c r="D19" s="16" t="s">
        <v>5</v>
      </c>
      <c r="E19" s="29">
        <v>772</v>
      </c>
      <c r="F19" s="16" t="s">
        <v>5</v>
      </c>
      <c r="G19" s="28">
        <f t="shared" si="1"/>
        <v>214</v>
      </c>
      <c r="H19" s="50">
        <f t="shared" si="0"/>
        <v>27.72020725388601</v>
      </c>
      <c r="I19" s="5"/>
      <c r="J19" s="5"/>
      <c r="K19" s="5"/>
      <c r="L19" s="5"/>
      <c r="M19" s="5"/>
      <c r="N19" s="5"/>
    </row>
    <row r="20" spans="1:14" ht="16.5" customHeight="1">
      <c r="A20" s="5"/>
      <c r="B20" s="17" t="s">
        <v>81</v>
      </c>
      <c r="C20" s="33"/>
      <c r="D20" s="17" t="s">
        <v>1</v>
      </c>
      <c r="E20" s="33"/>
      <c r="F20" s="17" t="s">
        <v>1</v>
      </c>
      <c r="G20" s="19"/>
      <c r="H20" s="43"/>
      <c r="I20" s="5"/>
      <c r="J20" s="5"/>
      <c r="K20" s="5"/>
      <c r="L20" s="5"/>
      <c r="M20" s="5"/>
      <c r="N20" s="5"/>
    </row>
    <row r="21" spans="1:14" ht="16.5" customHeight="1">
      <c r="A21" s="5"/>
      <c r="B21" s="18" t="s">
        <v>82</v>
      </c>
      <c r="C21" s="29">
        <v>125</v>
      </c>
      <c r="D21" s="43">
        <f>C21/C19*100</f>
        <v>12.677484787018257</v>
      </c>
      <c r="E21" s="30">
        <v>50</v>
      </c>
      <c r="F21" s="43">
        <f>E21/E19*100</f>
        <v>6.476683937823833</v>
      </c>
      <c r="G21" s="19">
        <f t="shared" si="1"/>
        <v>75</v>
      </c>
      <c r="H21" s="46">
        <f t="shared" si="0"/>
        <v>150</v>
      </c>
      <c r="I21" s="5"/>
      <c r="J21" s="5"/>
      <c r="K21" s="5"/>
      <c r="L21" s="5"/>
      <c r="M21" s="5"/>
      <c r="N21" s="5"/>
    </row>
    <row r="22" spans="1:14" ht="16.5" customHeight="1">
      <c r="A22" s="5"/>
      <c r="B22" s="18" t="s">
        <v>83</v>
      </c>
      <c r="C22" s="29">
        <v>83</v>
      </c>
      <c r="D22" s="43">
        <f>C22/C19*100</f>
        <v>8.417849898580123</v>
      </c>
      <c r="E22" s="30">
        <v>42</v>
      </c>
      <c r="F22" s="43">
        <v>5.5</v>
      </c>
      <c r="G22" s="19">
        <f t="shared" si="1"/>
        <v>41</v>
      </c>
      <c r="H22" s="46">
        <f t="shared" si="0"/>
        <v>97.61904761904762</v>
      </c>
      <c r="I22" s="5"/>
      <c r="J22" s="5"/>
      <c r="K22" s="5"/>
      <c r="L22" s="5"/>
      <c r="M22" s="5"/>
      <c r="N22" s="5"/>
    </row>
    <row r="23" spans="1:14" ht="16.5" customHeight="1">
      <c r="A23" s="5"/>
      <c r="B23" s="18" t="s">
        <v>84</v>
      </c>
      <c r="C23" s="29">
        <v>38</v>
      </c>
      <c r="D23" s="43">
        <f>C23/C19*100</f>
        <v>3.8539553752535496</v>
      </c>
      <c r="E23" s="30">
        <v>3</v>
      </c>
      <c r="F23" s="43">
        <f>E23/E19*100</f>
        <v>0.38860103626943004</v>
      </c>
      <c r="G23" s="19">
        <f t="shared" si="1"/>
        <v>35</v>
      </c>
      <c r="H23" s="46">
        <f t="shared" si="0"/>
        <v>1166.6666666666665</v>
      </c>
      <c r="I23" s="5"/>
      <c r="J23" s="5"/>
      <c r="K23" s="5"/>
      <c r="L23" s="5"/>
      <c r="M23" s="5"/>
      <c r="N23" s="5"/>
    </row>
    <row r="24" spans="1:14" ht="16.5" customHeight="1">
      <c r="A24" s="5"/>
      <c r="B24" s="18" t="s">
        <v>85</v>
      </c>
      <c r="C24" s="29">
        <v>4</v>
      </c>
      <c r="D24" s="43">
        <f>C24/C19*100</f>
        <v>0.4056795131845842</v>
      </c>
      <c r="E24" s="30">
        <v>5</v>
      </c>
      <c r="F24" s="43">
        <f>E24/E19*100</f>
        <v>0.6476683937823834</v>
      </c>
      <c r="G24" s="19">
        <f t="shared" si="1"/>
        <v>-1</v>
      </c>
      <c r="H24" s="46">
        <f t="shared" si="0"/>
        <v>-20</v>
      </c>
      <c r="I24" s="5"/>
      <c r="J24" s="5"/>
      <c r="K24" s="5"/>
      <c r="L24" s="5"/>
      <c r="M24" s="5"/>
      <c r="N24" s="5"/>
    </row>
    <row r="25" spans="1:14" ht="16.5" customHeight="1">
      <c r="A25" s="5"/>
      <c r="B25" s="18" t="s">
        <v>86</v>
      </c>
      <c r="C25" s="29">
        <v>201</v>
      </c>
      <c r="D25" s="43">
        <f>C25/C19*100</f>
        <v>20.385395537525355</v>
      </c>
      <c r="E25" s="30">
        <v>175</v>
      </c>
      <c r="F25" s="43">
        <f>E25/E19*100</f>
        <v>22.66839378238342</v>
      </c>
      <c r="G25" s="19">
        <f t="shared" si="1"/>
        <v>26</v>
      </c>
      <c r="H25" s="46">
        <f t="shared" si="0"/>
        <v>14.857142857142858</v>
      </c>
      <c r="I25" s="5"/>
      <c r="J25" s="5"/>
      <c r="K25" s="5"/>
      <c r="L25" s="5"/>
      <c r="M25" s="5"/>
      <c r="N25" s="5"/>
    </row>
    <row r="26" spans="1:14" ht="16.5" customHeight="1">
      <c r="A26" s="5"/>
      <c r="B26" s="18" t="s">
        <v>110</v>
      </c>
      <c r="C26" s="29">
        <v>517</v>
      </c>
      <c r="D26" s="43">
        <f>C26/C19*100</f>
        <v>52.43407707910751</v>
      </c>
      <c r="E26" s="30">
        <v>256</v>
      </c>
      <c r="F26" s="43">
        <f>E26/E19*100</f>
        <v>33.160621761658035</v>
      </c>
      <c r="G26" s="19">
        <f t="shared" si="1"/>
        <v>261</v>
      </c>
      <c r="H26" s="46">
        <f t="shared" si="0"/>
        <v>101.953125</v>
      </c>
      <c r="I26" s="5"/>
      <c r="J26" s="5"/>
      <c r="K26" s="5"/>
      <c r="L26" s="5"/>
      <c r="M26" s="5"/>
      <c r="N26" s="5"/>
    </row>
    <row r="27" spans="1:14" ht="16.5" customHeight="1">
      <c r="A27" s="5"/>
      <c r="B27" s="25" t="s">
        <v>87</v>
      </c>
      <c r="C27" s="49">
        <v>1</v>
      </c>
      <c r="D27" s="43">
        <f>C27/C19*100</f>
        <v>0.10141987829614604</v>
      </c>
      <c r="E27" s="31">
        <v>2</v>
      </c>
      <c r="F27" s="43">
        <v>0.2</v>
      </c>
      <c r="G27" s="19">
        <f t="shared" si="1"/>
        <v>-1</v>
      </c>
      <c r="H27" s="46">
        <f t="shared" si="0"/>
        <v>-50</v>
      </c>
      <c r="I27" s="5"/>
      <c r="J27" s="5"/>
      <c r="K27" s="5"/>
      <c r="L27" s="5"/>
      <c r="M27" s="5"/>
      <c r="N27" s="5"/>
    </row>
    <row r="28" spans="1:14" ht="16.5" customHeight="1">
      <c r="A28" s="5"/>
      <c r="B28" s="10" t="s">
        <v>88</v>
      </c>
      <c r="C28" s="29">
        <v>844</v>
      </c>
      <c r="D28" s="44">
        <f>C28/C19*100</f>
        <v>85.59837728194725</v>
      </c>
      <c r="E28" s="29">
        <v>483</v>
      </c>
      <c r="F28" s="44">
        <f>E28/E19*100</f>
        <v>62.56476683937824</v>
      </c>
      <c r="G28" s="28">
        <f t="shared" si="1"/>
        <v>361</v>
      </c>
      <c r="H28" s="50">
        <f t="shared" si="0"/>
        <v>74.74120082815735</v>
      </c>
      <c r="I28" s="5"/>
      <c r="J28" s="5"/>
      <c r="K28" s="5"/>
      <c r="L28" s="5"/>
      <c r="M28" s="5"/>
      <c r="N28" s="5"/>
    </row>
    <row r="29" spans="1:14" ht="16.5" customHeight="1">
      <c r="A29" s="5"/>
      <c r="B29" s="10" t="s">
        <v>89</v>
      </c>
      <c r="C29" s="34">
        <v>142</v>
      </c>
      <c r="D29" s="44">
        <f>C29/C19*100</f>
        <v>14.401622718052739</v>
      </c>
      <c r="E29" s="13">
        <v>289</v>
      </c>
      <c r="F29" s="44">
        <f>E29/E19*100</f>
        <v>37.43523316062176</v>
      </c>
      <c r="G29" s="28">
        <f t="shared" si="1"/>
        <v>-147</v>
      </c>
      <c r="H29" s="50">
        <f t="shared" si="0"/>
        <v>-50.86505190311419</v>
      </c>
      <c r="I29" s="5"/>
      <c r="J29" s="5"/>
      <c r="K29" s="5"/>
      <c r="L29" s="5"/>
      <c r="M29" s="5"/>
      <c r="N29" s="5"/>
    </row>
    <row r="30" spans="1:14" ht="16.5" customHeight="1">
      <c r="A30" s="5"/>
      <c r="B30" s="17" t="s">
        <v>90</v>
      </c>
      <c r="C30" s="33"/>
      <c r="D30" s="43"/>
      <c r="E30" s="33"/>
      <c r="F30" s="43"/>
      <c r="G30" s="19"/>
      <c r="H30" s="51"/>
      <c r="I30" s="5"/>
      <c r="J30" s="5"/>
      <c r="K30" s="5"/>
      <c r="L30" s="5"/>
      <c r="M30" s="5"/>
      <c r="N30" s="5"/>
    </row>
    <row r="31" spans="1:14" ht="16.5" customHeight="1">
      <c r="A31" s="5"/>
      <c r="B31" s="18" t="s">
        <v>117</v>
      </c>
      <c r="C31" s="19" t="s">
        <v>140</v>
      </c>
      <c r="D31" s="19" t="s">
        <v>140</v>
      </c>
      <c r="E31" s="30">
        <v>-2</v>
      </c>
      <c r="F31" s="43">
        <f>E31/E19*100</f>
        <v>-0.2590673575129534</v>
      </c>
      <c r="G31" s="19">
        <v>2</v>
      </c>
      <c r="H31" s="19" t="s">
        <v>140</v>
      </c>
      <c r="I31" s="5"/>
      <c r="J31" s="5"/>
      <c r="K31" s="5"/>
      <c r="L31" s="5"/>
      <c r="M31" s="5"/>
      <c r="N31" s="5"/>
    </row>
    <row r="32" spans="1:14" ht="16.5" customHeight="1">
      <c r="A32" s="5"/>
      <c r="B32" s="18" t="s">
        <v>91</v>
      </c>
      <c r="C32" s="29">
        <v>2035</v>
      </c>
      <c r="D32" s="43">
        <f>C32/C19*100</f>
        <v>206.3894523326572</v>
      </c>
      <c r="E32" s="30">
        <v>127</v>
      </c>
      <c r="F32" s="43">
        <f>E32/E19*100</f>
        <v>16.45077720207254</v>
      </c>
      <c r="G32" s="19">
        <f t="shared" si="1"/>
        <v>1908</v>
      </c>
      <c r="H32" s="46">
        <f t="shared" si="0"/>
        <v>1502.3622047244094</v>
      </c>
      <c r="I32" s="5"/>
      <c r="J32" s="5"/>
      <c r="K32" s="5"/>
      <c r="L32" s="5"/>
      <c r="M32" s="5"/>
      <c r="N32" s="5"/>
    </row>
    <row r="33" spans="1:14" ht="16.5" customHeight="1">
      <c r="A33" s="5"/>
      <c r="B33" s="18" t="s">
        <v>92</v>
      </c>
      <c r="C33" s="19" t="s">
        <v>140</v>
      </c>
      <c r="D33" s="19" t="s">
        <v>140</v>
      </c>
      <c r="E33" s="19" t="s">
        <v>140</v>
      </c>
      <c r="F33" s="19" t="s">
        <v>140</v>
      </c>
      <c r="G33" s="19" t="s">
        <v>140</v>
      </c>
      <c r="H33" s="19" t="s">
        <v>140</v>
      </c>
      <c r="I33" s="5"/>
      <c r="J33" s="5"/>
      <c r="K33" s="5"/>
      <c r="L33" s="5"/>
      <c r="M33" s="5"/>
      <c r="N33" s="5"/>
    </row>
    <row r="34" spans="1:14" ht="16.5" customHeight="1">
      <c r="A34" s="5"/>
      <c r="B34" s="18" t="s">
        <v>93</v>
      </c>
      <c r="C34" s="19" t="s">
        <v>140</v>
      </c>
      <c r="D34" s="19" t="s">
        <v>140</v>
      </c>
      <c r="E34" s="19" t="s">
        <v>140</v>
      </c>
      <c r="F34" s="19" t="s">
        <v>140</v>
      </c>
      <c r="G34" s="19" t="s">
        <v>140</v>
      </c>
      <c r="H34" s="19" t="s">
        <v>140</v>
      </c>
      <c r="I34" s="5"/>
      <c r="J34" s="5"/>
      <c r="K34" s="5"/>
      <c r="L34" s="5"/>
      <c r="M34" s="5"/>
      <c r="N34" s="5"/>
    </row>
    <row r="35" spans="1:14" ht="16.5" customHeight="1">
      <c r="A35" s="5"/>
      <c r="B35" s="25" t="s">
        <v>94</v>
      </c>
      <c r="C35" s="49">
        <v>114</v>
      </c>
      <c r="D35" s="43">
        <v>11.5</v>
      </c>
      <c r="E35" s="31">
        <v>53</v>
      </c>
      <c r="F35" s="43">
        <f>E35/E19*100</f>
        <v>6.865284974093264</v>
      </c>
      <c r="G35" s="19">
        <f t="shared" si="1"/>
        <v>61</v>
      </c>
      <c r="H35" s="46">
        <f t="shared" si="0"/>
        <v>115.09433962264151</v>
      </c>
      <c r="I35" s="5"/>
      <c r="J35" s="5"/>
      <c r="K35" s="5"/>
      <c r="L35" s="5"/>
      <c r="M35" s="5"/>
      <c r="N35" s="5"/>
    </row>
    <row r="36" spans="1:14" ht="16.5" customHeight="1">
      <c r="A36" s="5"/>
      <c r="B36" s="10" t="s">
        <v>95</v>
      </c>
      <c r="C36" s="34">
        <v>2291</v>
      </c>
      <c r="D36" s="44">
        <v>232.3</v>
      </c>
      <c r="E36" s="34">
        <v>467</v>
      </c>
      <c r="F36" s="44">
        <f>E36/E19*100</f>
        <v>60.49222797927462</v>
      </c>
      <c r="G36" s="28">
        <f t="shared" si="1"/>
        <v>1824</v>
      </c>
      <c r="H36" s="50">
        <f t="shared" si="0"/>
        <v>390.5781584582441</v>
      </c>
      <c r="I36" s="5"/>
      <c r="J36" s="5"/>
      <c r="K36" s="5"/>
      <c r="L36" s="5"/>
      <c r="M36" s="5"/>
      <c r="N36" s="5"/>
    </row>
    <row r="37" spans="1:14" ht="16.5" customHeight="1">
      <c r="A37" s="5"/>
      <c r="B37" s="17" t="s">
        <v>96</v>
      </c>
      <c r="C37" s="28">
        <v>-163</v>
      </c>
      <c r="D37" s="44">
        <f>C37/C19*100</f>
        <v>-16.531440162271803</v>
      </c>
      <c r="E37" s="11">
        <v>-93</v>
      </c>
      <c r="F37" s="44">
        <f>E37/E19*100</f>
        <v>-12.046632124352332</v>
      </c>
      <c r="G37" s="28">
        <f t="shared" si="1"/>
        <v>-70</v>
      </c>
      <c r="H37" s="50">
        <f t="shared" si="0"/>
        <v>75.26881720430107</v>
      </c>
      <c r="I37" s="5"/>
      <c r="J37" s="5"/>
      <c r="K37" s="5"/>
      <c r="L37" s="5"/>
      <c r="M37" s="5"/>
      <c r="N37" s="5"/>
    </row>
    <row r="38" spans="1:14" ht="16.5" customHeight="1">
      <c r="A38" s="5"/>
      <c r="B38" s="17" t="s">
        <v>97</v>
      </c>
      <c r="C38" s="35">
        <v>2128</v>
      </c>
      <c r="D38" s="43">
        <f>C38/C19*100</f>
        <v>215.8215010141988</v>
      </c>
      <c r="E38" s="36">
        <v>374</v>
      </c>
      <c r="F38" s="43">
        <v>48.5</v>
      </c>
      <c r="G38" s="35">
        <f t="shared" si="1"/>
        <v>1754</v>
      </c>
      <c r="H38" s="52">
        <f t="shared" si="0"/>
        <v>468.9839572192513</v>
      </c>
      <c r="I38" s="5"/>
      <c r="J38" s="5"/>
      <c r="K38" s="5"/>
      <c r="L38" s="5"/>
      <c r="M38" s="5"/>
      <c r="N38" s="5"/>
    </row>
    <row r="39" spans="1:14" ht="16.5" customHeight="1">
      <c r="A39" s="5"/>
      <c r="B39" s="25" t="s">
        <v>98</v>
      </c>
      <c r="C39" s="26">
        <v>-1294</v>
      </c>
      <c r="D39" s="43">
        <f>C39/C19*100</f>
        <v>-131.23732251521298</v>
      </c>
      <c r="E39" s="27">
        <v>104</v>
      </c>
      <c r="F39" s="43">
        <f>E39/E19*100</f>
        <v>13.471502590673575</v>
      </c>
      <c r="G39" s="19">
        <f t="shared" si="1"/>
        <v>-1398</v>
      </c>
      <c r="H39" s="53">
        <f t="shared" si="0"/>
        <v>-1344.230769230769</v>
      </c>
      <c r="I39" s="5"/>
      <c r="J39" s="5"/>
      <c r="K39" s="5"/>
      <c r="L39" s="5"/>
      <c r="M39" s="5"/>
      <c r="N39" s="5"/>
    </row>
    <row r="40" spans="1:14" ht="16.5" customHeight="1">
      <c r="A40" s="5"/>
      <c r="B40" s="25" t="s">
        <v>99</v>
      </c>
      <c r="C40" s="34">
        <v>834</v>
      </c>
      <c r="D40" s="44">
        <f>C40/C19*100</f>
        <v>84.58417849898579</v>
      </c>
      <c r="E40" s="34">
        <v>478</v>
      </c>
      <c r="F40" s="44">
        <v>62</v>
      </c>
      <c r="G40" s="28">
        <f t="shared" si="1"/>
        <v>356</v>
      </c>
      <c r="H40" s="50">
        <f t="shared" si="0"/>
        <v>74.47698744769873</v>
      </c>
      <c r="I40" s="5"/>
      <c r="J40" s="5"/>
      <c r="K40" s="5"/>
      <c r="L40" s="5"/>
      <c r="M40" s="5"/>
      <c r="N40" s="5"/>
    </row>
    <row r="41" spans="1:14" ht="16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29.25" customHeight="1">
      <c r="A43" s="5"/>
      <c r="B43" s="65" t="s">
        <v>147</v>
      </c>
      <c r="C43" s="64"/>
      <c r="D43" s="64"/>
      <c r="E43" s="64"/>
      <c r="F43" s="64"/>
      <c r="G43" s="64"/>
      <c r="H43" s="64"/>
      <c r="I43" s="5"/>
      <c r="J43" s="5"/>
      <c r="K43" s="5"/>
      <c r="L43" s="5"/>
      <c r="M43" s="5"/>
      <c r="N43" s="5"/>
    </row>
    <row r="44" spans="1:14" ht="16.5" customHeight="1">
      <c r="A44" s="5"/>
      <c r="B44" s="5"/>
      <c r="C44" s="5"/>
      <c r="D44" s="5"/>
      <c r="E44" s="5"/>
      <c r="F44" s="5"/>
      <c r="G44" s="60" t="s">
        <v>12</v>
      </c>
      <c r="H44" s="60"/>
      <c r="I44" s="5"/>
      <c r="J44" s="5"/>
      <c r="K44" s="5"/>
      <c r="L44" s="5"/>
      <c r="M44" s="5"/>
      <c r="N44" s="5"/>
    </row>
    <row r="45" spans="1:14" ht="19.5" customHeight="1">
      <c r="A45" s="5"/>
      <c r="B45" s="59" t="s">
        <v>100</v>
      </c>
      <c r="C45" s="59" t="s">
        <v>122</v>
      </c>
      <c r="D45" s="59"/>
      <c r="E45" s="59" t="s">
        <v>115</v>
      </c>
      <c r="F45" s="59"/>
      <c r="G45" s="59" t="s">
        <v>26</v>
      </c>
      <c r="H45" s="59"/>
      <c r="I45" s="5"/>
      <c r="J45" s="5"/>
      <c r="K45" s="5"/>
      <c r="L45" s="5"/>
      <c r="M45" s="5"/>
      <c r="N45" s="5"/>
    </row>
    <row r="46" spans="1:14" ht="16.5" customHeight="1">
      <c r="A46" s="5"/>
      <c r="B46" s="59"/>
      <c r="C46" s="9" t="s">
        <v>27</v>
      </c>
      <c r="D46" s="9" t="s">
        <v>28</v>
      </c>
      <c r="E46" s="9" t="s">
        <v>27</v>
      </c>
      <c r="F46" s="9" t="s">
        <v>28</v>
      </c>
      <c r="G46" s="9" t="s">
        <v>27</v>
      </c>
      <c r="H46" s="9" t="s">
        <v>28</v>
      </c>
      <c r="I46" s="5"/>
      <c r="J46" s="5"/>
      <c r="K46" s="5"/>
      <c r="L46" s="5"/>
      <c r="M46" s="5"/>
      <c r="N46" s="5"/>
    </row>
    <row r="47" spans="1:14" ht="18.75" customHeight="1">
      <c r="A47" s="5"/>
      <c r="B47" s="10" t="s">
        <v>17</v>
      </c>
      <c r="C47" s="28">
        <v>2224</v>
      </c>
      <c r="D47" s="42">
        <f>C47/C49*100</f>
        <v>97.07551287647316</v>
      </c>
      <c r="E47" s="28">
        <v>378</v>
      </c>
      <c r="F47" s="42">
        <f>E47/E49*100</f>
        <v>80.94218415417559</v>
      </c>
      <c r="G47" s="28">
        <f>C47-E47</f>
        <v>1846</v>
      </c>
      <c r="H47" s="44">
        <f>G47/E47*100</f>
        <v>488.35978835978835</v>
      </c>
      <c r="I47" s="5"/>
      <c r="J47" s="21"/>
      <c r="K47" s="5"/>
      <c r="L47" s="5"/>
      <c r="M47" s="5"/>
      <c r="N47" s="5"/>
    </row>
    <row r="48" spans="1:14" ht="19.5" customHeight="1">
      <c r="A48" s="5"/>
      <c r="B48" s="10" t="s">
        <v>18</v>
      </c>
      <c r="C48" s="32">
        <v>67</v>
      </c>
      <c r="D48" s="42">
        <f>C48/C49*100</f>
        <v>2.9244871235268444</v>
      </c>
      <c r="E48" s="32">
        <v>89</v>
      </c>
      <c r="F48" s="42">
        <f>E48/E49*100</f>
        <v>19.05781584582441</v>
      </c>
      <c r="G48" s="28">
        <f>C48-E48</f>
        <v>-22</v>
      </c>
      <c r="H48" s="44">
        <f>G48/E48*100</f>
        <v>-24.719101123595504</v>
      </c>
      <c r="I48" s="5"/>
      <c r="J48" s="21"/>
      <c r="K48" s="5"/>
      <c r="L48" s="5"/>
      <c r="M48" s="5"/>
      <c r="N48" s="5"/>
    </row>
    <row r="49" spans="1:14" ht="18.75" customHeight="1">
      <c r="A49" s="5"/>
      <c r="B49" s="10" t="s">
        <v>19</v>
      </c>
      <c r="C49" s="28">
        <v>2291</v>
      </c>
      <c r="D49" s="16" t="s">
        <v>6</v>
      </c>
      <c r="E49" s="28">
        <v>467</v>
      </c>
      <c r="F49" s="16" t="s">
        <v>5</v>
      </c>
      <c r="G49" s="28">
        <f>C49-E49</f>
        <v>1824</v>
      </c>
      <c r="H49" s="44">
        <f>G49/E49*100</f>
        <v>390.5781584582441</v>
      </c>
      <c r="I49" s="5"/>
      <c r="J49" s="21"/>
      <c r="K49" s="5"/>
      <c r="L49" s="5"/>
      <c r="M49" s="5"/>
      <c r="N49" s="5"/>
    </row>
    <row r="50" spans="1:14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6.5" customHeight="1">
      <c r="A51" s="5"/>
      <c r="B51" s="5"/>
      <c r="C51" s="5"/>
      <c r="D51" s="5"/>
      <c r="E51" s="21"/>
      <c r="F51" s="5"/>
      <c r="G51" s="5"/>
      <c r="H51" s="5"/>
      <c r="I51" s="5"/>
      <c r="J51" s="5"/>
      <c r="K51" s="5"/>
      <c r="L51" s="5"/>
      <c r="M51" s="5"/>
      <c r="N51" s="5"/>
    </row>
    <row r="52" spans="1:14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6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6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6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6.5" customHeight="1">
      <c r="A70" s="5"/>
      <c r="I70" s="5"/>
      <c r="J70" s="5"/>
      <c r="K70" s="5"/>
      <c r="L70" s="5"/>
      <c r="M70" s="5"/>
      <c r="N70" s="5"/>
    </row>
    <row r="71" spans="1:14" ht="16.5" customHeight="1">
      <c r="A71" s="5"/>
      <c r="I71" s="5"/>
      <c r="J71" s="5"/>
      <c r="K71" s="5"/>
      <c r="L71" s="5"/>
      <c r="M71" s="5"/>
      <c r="N71" s="5"/>
    </row>
  </sheetData>
  <sheetProtection/>
  <mergeCells count="12">
    <mergeCell ref="G11:H11"/>
    <mergeCell ref="G44:H44"/>
    <mergeCell ref="B9:H9"/>
    <mergeCell ref="B43:H43"/>
    <mergeCell ref="B45:B46"/>
    <mergeCell ref="C45:D45"/>
    <mergeCell ref="E45:F45"/>
    <mergeCell ref="G45:H45"/>
    <mergeCell ref="B11:B12"/>
    <mergeCell ref="G10:H10"/>
    <mergeCell ref="C11:D11"/>
    <mergeCell ref="E11:F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B1" sqref="B1"/>
    </sheetView>
  </sheetViews>
  <sheetFormatPr defaultColWidth="9.00390625" defaultRowHeight="16.5"/>
  <cols>
    <col min="1" max="1" width="5.625" style="6" customWidth="1"/>
    <col min="2" max="2" width="25.625" style="6" customWidth="1"/>
    <col min="3" max="3" width="13.625" style="6" customWidth="1"/>
    <col min="4" max="4" width="8.625" style="6" customWidth="1"/>
    <col min="5" max="5" width="13.625" style="6" customWidth="1"/>
    <col min="6" max="6" width="8.625" style="6" customWidth="1"/>
    <col min="7" max="7" width="13.625" style="6" customWidth="1"/>
    <col min="8" max="8" width="9.625" style="6" customWidth="1"/>
    <col min="9" max="9" width="2.625" style="6" customWidth="1"/>
    <col min="10" max="17" width="13.625" style="6" customWidth="1"/>
    <col min="18" max="16384" width="8.75390625" style="6" customWidth="1"/>
  </cols>
  <sheetData>
    <row r="1" spans="1:17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.75" customHeight="1">
      <c r="A2" s="5"/>
      <c r="B2" s="7" t="s">
        <v>101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>
      <c r="A4" s="5"/>
      <c r="B4" s="8" t="s">
        <v>102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.75" customHeight="1">
      <c r="A5" s="5"/>
      <c r="B5" s="8" t="s">
        <v>126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1.75" customHeight="1">
      <c r="A6" s="5"/>
      <c r="B6" s="8" t="s">
        <v>114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6" customHeight="1">
      <c r="A9" s="5"/>
      <c r="B9" s="64" t="s">
        <v>106</v>
      </c>
      <c r="C9" s="64"/>
      <c r="D9" s="64"/>
      <c r="E9" s="64"/>
      <c r="F9" s="64"/>
      <c r="G9" s="64"/>
      <c r="H9" s="64"/>
      <c r="I9" s="5"/>
      <c r="J9" s="5"/>
      <c r="K9" s="5"/>
      <c r="L9" s="5"/>
      <c r="M9" s="5"/>
      <c r="N9" s="5"/>
      <c r="O9" s="5"/>
      <c r="P9" s="5"/>
      <c r="Q9" s="5"/>
    </row>
    <row r="10" spans="1:17" ht="19.5" customHeight="1">
      <c r="A10" s="5"/>
      <c r="B10" s="5"/>
      <c r="C10" s="5"/>
      <c r="D10" s="5"/>
      <c r="E10" s="5"/>
      <c r="F10" s="5"/>
      <c r="G10" s="60" t="s">
        <v>12</v>
      </c>
      <c r="H10" s="60"/>
      <c r="I10" s="5"/>
      <c r="J10" s="5"/>
      <c r="K10" s="5"/>
      <c r="L10" s="5"/>
      <c r="M10" s="5"/>
      <c r="N10" s="5"/>
      <c r="O10" s="5"/>
      <c r="P10" s="5"/>
      <c r="Q10" s="5"/>
    </row>
    <row r="11" spans="1:17" ht="19.5" customHeight="1">
      <c r="A11" s="5"/>
      <c r="B11" s="59" t="s">
        <v>13</v>
      </c>
      <c r="C11" s="59" t="s">
        <v>119</v>
      </c>
      <c r="D11" s="59"/>
      <c r="E11" s="59" t="s">
        <v>123</v>
      </c>
      <c r="F11" s="59"/>
      <c r="G11" s="59" t="s">
        <v>26</v>
      </c>
      <c r="H11" s="59"/>
      <c r="I11" s="5"/>
      <c r="J11" s="5"/>
      <c r="K11" s="5"/>
      <c r="L11" s="5"/>
      <c r="M11" s="5"/>
      <c r="N11" s="5"/>
      <c r="O11" s="5"/>
      <c r="P11" s="5"/>
      <c r="Q11" s="5"/>
    </row>
    <row r="12" spans="1:17" ht="19.5" customHeight="1">
      <c r="A12" s="5"/>
      <c r="B12" s="59"/>
      <c r="C12" s="9" t="s">
        <v>27</v>
      </c>
      <c r="D12" s="9" t="s">
        <v>28</v>
      </c>
      <c r="E12" s="9" t="s">
        <v>27</v>
      </c>
      <c r="F12" s="9" t="s">
        <v>28</v>
      </c>
      <c r="G12" s="9" t="s">
        <v>27</v>
      </c>
      <c r="H12" s="9" t="s">
        <v>28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24" customHeight="1">
      <c r="A13" s="5"/>
      <c r="B13" s="10" t="s">
        <v>17</v>
      </c>
      <c r="C13" s="28">
        <v>9564</v>
      </c>
      <c r="D13" s="42">
        <v>86.8</v>
      </c>
      <c r="E13" s="28">
        <v>7211</v>
      </c>
      <c r="F13" s="42">
        <v>82.4</v>
      </c>
      <c r="G13" s="28">
        <v>2353</v>
      </c>
      <c r="H13" s="47">
        <v>32.6</v>
      </c>
      <c r="I13" s="5"/>
      <c r="J13" s="37"/>
      <c r="K13" s="5"/>
      <c r="L13" s="5"/>
      <c r="M13" s="5"/>
      <c r="N13" s="5"/>
      <c r="O13" s="5"/>
      <c r="P13" s="5"/>
      <c r="Q13" s="5"/>
    </row>
    <row r="14" spans="1:17" ht="24" customHeight="1">
      <c r="A14" s="5"/>
      <c r="B14" s="10" t="s">
        <v>18</v>
      </c>
      <c r="C14" s="28">
        <v>1458</v>
      </c>
      <c r="D14" s="42">
        <v>13.2</v>
      </c>
      <c r="E14" s="28">
        <v>1542</v>
      </c>
      <c r="F14" s="42">
        <v>17.6</v>
      </c>
      <c r="G14" s="28">
        <v>-84</v>
      </c>
      <c r="H14" s="16" t="s">
        <v>124</v>
      </c>
      <c r="I14" s="5"/>
      <c r="J14" s="37"/>
      <c r="K14" s="5"/>
      <c r="L14" s="5"/>
      <c r="M14" s="5"/>
      <c r="N14" s="5"/>
      <c r="O14" s="5"/>
      <c r="P14" s="5"/>
      <c r="Q14" s="5"/>
    </row>
    <row r="15" spans="1:17" ht="24" customHeight="1">
      <c r="A15" s="5"/>
      <c r="B15" s="10" t="s">
        <v>19</v>
      </c>
      <c r="C15" s="28">
        <v>11022</v>
      </c>
      <c r="D15" s="11" t="s">
        <v>3</v>
      </c>
      <c r="E15" s="28">
        <v>8753</v>
      </c>
      <c r="F15" s="11" t="s">
        <v>3</v>
      </c>
      <c r="G15" s="28">
        <f>G13+G14</f>
        <v>2269</v>
      </c>
      <c r="H15" s="16" t="s">
        <v>125</v>
      </c>
      <c r="I15" s="5"/>
      <c r="J15" s="37"/>
      <c r="K15" s="5"/>
      <c r="L15" s="5"/>
      <c r="M15" s="5"/>
      <c r="N15" s="5"/>
      <c r="O15" s="5"/>
      <c r="P15" s="5"/>
      <c r="Q15" s="5"/>
    </row>
    <row r="16" spans="1:17" ht="24" customHeight="1">
      <c r="A16" s="5"/>
      <c r="B16" s="5" t="s">
        <v>103</v>
      </c>
      <c r="C16" s="5"/>
      <c r="D16" s="5"/>
      <c r="E16" s="5"/>
      <c r="F16" s="5"/>
      <c r="G16" s="5"/>
      <c r="H16" s="5"/>
      <c r="I16" s="5"/>
      <c r="J16" s="37"/>
      <c r="K16" s="5"/>
      <c r="L16" s="5"/>
      <c r="M16" s="5"/>
      <c r="N16" s="5"/>
      <c r="O16" s="5"/>
      <c r="P16" s="5"/>
      <c r="Q16" s="5"/>
    </row>
    <row r="17" spans="1:17" ht="24" customHeight="1">
      <c r="A17" s="5"/>
      <c r="B17" s="5"/>
      <c r="C17" s="5"/>
      <c r="D17" s="5"/>
      <c r="E17" s="21"/>
      <c r="F17" s="5"/>
      <c r="G17" s="21"/>
      <c r="H17" s="5"/>
      <c r="I17" s="5"/>
      <c r="J17" s="37"/>
      <c r="K17" s="5"/>
      <c r="L17" s="5"/>
      <c r="M17" s="5"/>
      <c r="N17" s="5"/>
      <c r="O17" s="5"/>
      <c r="P17" s="5"/>
      <c r="Q17" s="5"/>
    </row>
    <row r="18" spans="1:17" ht="2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 customHeight="1">
      <c r="A19" s="5"/>
      <c r="B19" s="8" t="s">
        <v>104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4" customHeight="1">
      <c r="A20" s="5"/>
      <c r="B20" s="8" t="s">
        <v>127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4" customHeight="1">
      <c r="A21" s="5"/>
      <c r="B21" s="8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4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4" customHeight="1">
      <c r="A24" s="5"/>
      <c r="B24" s="64" t="s">
        <v>128</v>
      </c>
      <c r="C24" s="64"/>
      <c r="D24" s="64"/>
      <c r="E24" s="64"/>
      <c r="F24" s="64"/>
      <c r="G24" s="64"/>
      <c r="H24" s="64"/>
      <c r="I24" s="5"/>
      <c r="J24" s="5"/>
      <c r="K24" s="5"/>
      <c r="L24" s="5"/>
      <c r="M24" s="5"/>
      <c r="N24" s="5"/>
      <c r="O24" s="5"/>
      <c r="P24" s="5"/>
      <c r="Q24" s="5"/>
    </row>
    <row r="25" spans="1:17" ht="24" customHeight="1">
      <c r="A25" s="5"/>
      <c r="B25" s="5"/>
      <c r="C25" s="5"/>
      <c r="D25" s="5"/>
      <c r="E25" s="5"/>
      <c r="F25" s="5"/>
      <c r="G25" s="60" t="s">
        <v>12</v>
      </c>
      <c r="H25" s="60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5"/>
      <c r="B26" s="59" t="s">
        <v>13</v>
      </c>
      <c r="C26" s="59" t="s">
        <v>129</v>
      </c>
      <c r="D26" s="59"/>
      <c r="E26" s="59" t="s">
        <v>130</v>
      </c>
      <c r="F26" s="59"/>
      <c r="G26" s="59" t="s">
        <v>26</v>
      </c>
      <c r="H26" s="59"/>
      <c r="I26" s="5"/>
      <c r="J26" s="5"/>
      <c r="K26" s="5"/>
      <c r="L26" s="5"/>
      <c r="M26" s="5"/>
      <c r="N26" s="5"/>
      <c r="O26" s="5"/>
      <c r="P26" s="5"/>
      <c r="Q26" s="5"/>
    </row>
    <row r="27" spans="1:17" ht="24" customHeight="1">
      <c r="A27" s="5"/>
      <c r="B27" s="59"/>
      <c r="C27" s="9" t="s">
        <v>27</v>
      </c>
      <c r="D27" s="9" t="s">
        <v>28</v>
      </c>
      <c r="E27" s="9" t="s">
        <v>27</v>
      </c>
      <c r="F27" s="9" t="s">
        <v>28</v>
      </c>
      <c r="G27" s="9" t="s">
        <v>27</v>
      </c>
      <c r="H27" s="9" t="s">
        <v>28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24" customHeight="1">
      <c r="A28" s="5"/>
      <c r="B28" s="10" t="s">
        <v>17</v>
      </c>
      <c r="C28" s="28">
        <v>991</v>
      </c>
      <c r="D28" s="42">
        <f>C28/C30*100</f>
        <v>96.96673189823875</v>
      </c>
      <c r="E28" s="28">
        <v>659</v>
      </c>
      <c r="F28" s="42">
        <f>E28/E30*100</f>
        <v>91.14799446749655</v>
      </c>
      <c r="G28" s="28">
        <f>C28-E28</f>
        <v>332</v>
      </c>
      <c r="H28" s="44">
        <f>G28/E28*100</f>
        <v>50.3793626707132</v>
      </c>
      <c r="I28" s="5"/>
      <c r="J28" s="37"/>
      <c r="K28" s="5"/>
      <c r="L28" s="5"/>
      <c r="M28" s="5"/>
      <c r="N28" s="5"/>
      <c r="O28" s="5"/>
      <c r="P28" s="5"/>
      <c r="Q28" s="5"/>
    </row>
    <row r="29" spans="1:17" ht="24" customHeight="1">
      <c r="A29" s="5"/>
      <c r="B29" s="10" t="s">
        <v>18</v>
      </c>
      <c r="C29" s="32">
        <v>31</v>
      </c>
      <c r="D29" s="42">
        <f>C29/C30*100</f>
        <v>3.0332681017612524</v>
      </c>
      <c r="E29" s="32">
        <v>64</v>
      </c>
      <c r="F29" s="42">
        <f>E29/E30*100</f>
        <v>8.852005532503458</v>
      </c>
      <c r="G29" s="28">
        <f>C29-E29</f>
        <v>-33</v>
      </c>
      <c r="H29" s="44">
        <f>G29/E29*100</f>
        <v>-51.5625</v>
      </c>
      <c r="I29" s="5"/>
      <c r="J29" s="37"/>
      <c r="K29" s="5"/>
      <c r="L29" s="5"/>
      <c r="M29" s="5"/>
      <c r="N29" s="5"/>
      <c r="O29" s="5"/>
      <c r="P29" s="5"/>
      <c r="Q29" s="5"/>
    </row>
    <row r="30" spans="1:17" ht="24" customHeight="1">
      <c r="A30" s="5"/>
      <c r="B30" s="10" t="s">
        <v>19</v>
      </c>
      <c r="C30" s="28">
        <f>C28+C29</f>
        <v>1022</v>
      </c>
      <c r="D30" s="11" t="s">
        <v>3</v>
      </c>
      <c r="E30" s="28">
        <f>E28+E29</f>
        <v>723</v>
      </c>
      <c r="F30" s="11" t="s">
        <v>3</v>
      </c>
      <c r="G30" s="28">
        <f>C30-E30</f>
        <v>299</v>
      </c>
      <c r="H30" s="44">
        <f>G30/E30*100</f>
        <v>41.35546334716459</v>
      </c>
      <c r="I30" s="5"/>
      <c r="J30" s="37"/>
      <c r="K30" s="5"/>
      <c r="L30" s="5"/>
      <c r="M30" s="5"/>
      <c r="N30" s="5"/>
      <c r="O30" s="5"/>
      <c r="P30" s="5"/>
      <c r="Q30" s="5"/>
    </row>
    <row r="31" spans="1:17" ht="24" customHeight="1">
      <c r="A31" s="5"/>
      <c r="B31" s="5" t="s">
        <v>105</v>
      </c>
      <c r="C31" s="5"/>
      <c r="D31" s="5"/>
      <c r="E31" s="5"/>
      <c r="F31" s="5"/>
      <c r="G31" s="5"/>
      <c r="H31" s="5"/>
      <c r="I31" s="5"/>
      <c r="J31" s="37"/>
      <c r="K31" s="5"/>
      <c r="L31" s="5"/>
      <c r="M31" s="5"/>
      <c r="N31" s="5"/>
      <c r="O31" s="5"/>
      <c r="P31" s="5"/>
      <c r="Q31" s="5"/>
    </row>
    <row r="32" spans="1:17" ht="24" customHeight="1">
      <c r="A32" s="5"/>
      <c r="B32" s="5"/>
      <c r="C32" s="21"/>
      <c r="D32" s="5"/>
      <c r="E32" s="21"/>
      <c r="F32" s="5"/>
      <c r="G32" s="21"/>
      <c r="H32" s="5"/>
      <c r="I32" s="5"/>
      <c r="J32" s="37"/>
      <c r="K32" s="5"/>
      <c r="L32" s="5"/>
      <c r="M32" s="5"/>
      <c r="N32" s="5"/>
      <c r="O32" s="5"/>
      <c r="P32" s="5"/>
      <c r="Q32" s="5"/>
    </row>
    <row r="33" spans="1:17" ht="24" customHeight="1">
      <c r="A33" s="5"/>
      <c r="B33" s="5"/>
      <c r="C33" s="5"/>
      <c r="D33" s="5"/>
      <c r="E33" s="5"/>
      <c r="F33" s="5"/>
      <c r="G33" s="5"/>
      <c r="H33" s="5"/>
      <c r="I33" s="5"/>
      <c r="J33" s="37"/>
      <c r="K33" s="5"/>
      <c r="L33" s="5"/>
      <c r="M33" s="5"/>
      <c r="N33" s="5"/>
      <c r="O33" s="5"/>
      <c r="P33" s="5"/>
      <c r="Q33" s="5"/>
    </row>
    <row r="34" spans="1:17" ht="24" customHeight="1">
      <c r="A34" s="5"/>
      <c r="B34" s="5"/>
      <c r="C34" s="5"/>
      <c r="D34" s="5"/>
      <c r="E34" s="5"/>
      <c r="F34" s="5"/>
      <c r="G34" s="5"/>
      <c r="H34" s="5"/>
      <c r="I34" s="5"/>
      <c r="J34" s="37"/>
      <c r="K34" s="5"/>
      <c r="L34" s="5"/>
      <c r="M34" s="5"/>
      <c r="N34" s="5"/>
      <c r="O34" s="5"/>
      <c r="P34" s="5"/>
      <c r="Q34" s="5"/>
    </row>
    <row r="35" spans="1:17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</row>
  </sheetData>
  <sheetProtection/>
  <mergeCells count="12">
    <mergeCell ref="G11:H11"/>
    <mergeCell ref="G25:H25"/>
    <mergeCell ref="B9:H9"/>
    <mergeCell ref="B24:H24"/>
    <mergeCell ref="B26:B27"/>
    <mergeCell ref="C26:D26"/>
    <mergeCell ref="E26:F26"/>
    <mergeCell ref="G26:H26"/>
    <mergeCell ref="B11:B12"/>
    <mergeCell ref="G10:H10"/>
    <mergeCell ref="C11:D11"/>
    <mergeCell ref="E11:F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625" style="6" customWidth="1"/>
    <col min="2" max="2" width="25.625" style="6" customWidth="1"/>
    <col min="3" max="4" width="11.625" style="6" customWidth="1"/>
    <col min="5" max="5" width="9.625" style="6" customWidth="1"/>
    <col min="6" max="7" width="11.625" style="6" customWidth="1"/>
    <col min="8" max="8" width="9.625" style="6" customWidth="1"/>
    <col min="9" max="9" width="2.625" style="6" customWidth="1"/>
    <col min="10" max="19" width="11.625" style="6" customWidth="1"/>
    <col min="20" max="16384" width="8.75390625" style="6" customWidth="1"/>
  </cols>
  <sheetData>
    <row r="1" spans="1:19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5"/>
      <c r="B2" s="7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.75" customHeight="1">
      <c r="A4" s="5"/>
      <c r="B4" s="8" t="s">
        <v>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5"/>
      <c r="B5" s="8" t="s">
        <v>131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8" customHeight="1">
      <c r="A6" s="5"/>
      <c r="B6" s="8" t="s">
        <v>132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8" customHeight="1">
      <c r="A7" s="5"/>
      <c r="B7" s="8" t="s">
        <v>133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 customHeight="1">
      <c r="A8" s="5"/>
      <c r="B8" s="8" t="s">
        <v>134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6" customHeight="1">
      <c r="A9" s="5"/>
      <c r="B9" s="64" t="s">
        <v>11</v>
      </c>
      <c r="C9" s="64"/>
      <c r="D9" s="64"/>
      <c r="E9" s="64"/>
      <c r="F9" s="64"/>
      <c r="G9" s="64"/>
      <c r="H9" s="64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9.5" customHeight="1">
      <c r="A10" s="5"/>
      <c r="B10" s="5"/>
      <c r="C10" s="5"/>
      <c r="D10" s="5"/>
      <c r="E10" s="5"/>
      <c r="F10" s="5"/>
      <c r="G10" s="60" t="s">
        <v>12</v>
      </c>
      <c r="H10" s="6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9.5" customHeight="1">
      <c r="A11" s="5"/>
      <c r="B11" s="59" t="s">
        <v>13</v>
      </c>
      <c r="C11" s="59" t="s">
        <v>14</v>
      </c>
      <c r="D11" s="59"/>
      <c r="E11" s="59"/>
      <c r="F11" s="59" t="s">
        <v>15</v>
      </c>
      <c r="G11" s="59"/>
      <c r="H11" s="5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>
      <c r="A12" s="5"/>
      <c r="B12" s="59"/>
      <c r="C12" s="9" t="s">
        <v>135</v>
      </c>
      <c r="D12" s="9" t="s">
        <v>116</v>
      </c>
      <c r="E12" s="9" t="s">
        <v>16</v>
      </c>
      <c r="F12" s="9" t="s">
        <v>135</v>
      </c>
      <c r="G12" s="9" t="s">
        <v>116</v>
      </c>
      <c r="H12" s="9" t="s">
        <v>16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" customHeight="1">
      <c r="A13" s="5"/>
      <c r="B13" s="10" t="s">
        <v>17</v>
      </c>
      <c r="C13" s="11">
        <v>1.5</v>
      </c>
      <c r="D13" s="11">
        <v>1.1</v>
      </c>
      <c r="E13" s="12">
        <v>0.4</v>
      </c>
      <c r="F13" s="13">
        <v>40.1</v>
      </c>
      <c r="G13" s="13">
        <v>47.8</v>
      </c>
      <c r="H13" s="13">
        <v>-7.7</v>
      </c>
      <c r="I13" s="5"/>
      <c r="J13" s="14"/>
      <c r="K13" s="5"/>
      <c r="L13" s="5"/>
      <c r="M13" s="5"/>
      <c r="N13" s="5"/>
      <c r="O13" s="5"/>
      <c r="P13" s="5"/>
      <c r="Q13" s="5"/>
      <c r="R13" s="5"/>
      <c r="S13" s="5"/>
    </row>
    <row r="14" spans="1:19" ht="24" customHeight="1">
      <c r="A14" s="5"/>
      <c r="B14" s="10" t="s">
        <v>18</v>
      </c>
      <c r="C14" s="11">
        <v>1.5</v>
      </c>
      <c r="D14" s="11">
        <v>1.5</v>
      </c>
      <c r="E14" s="12">
        <v>0</v>
      </c>
      <c r="F14" s="12">
        <v>39.5</v>
      </c>
      <c r="G14" s="12">
        <v>39.7</v>
      </c>
      <c r="H14" s="12">
        <v>-0.2</v>
      </c>
      <c r="I14" s="5"/>
      <c r="J14" s="14"/>
      <c r="K14" s="5"/>
      <c r="L14" s="5"/>
      <c r="M14" s="5"/>
      <c r="N14" s="5"/>
      <c r="O14" s="5"/>
      <c r="P14" s="5"/>
      <c r="Q14" s="5"/>
      <c r="R14" s="5"/>
      <c r="S14" s="5"/>
    </row>
    <row r="15" spans="1:19" ht="24" customHeight="1">
      <c r="A15" s="5"/>
      <c r="B15" s="10" t="s">
        <v>19</v>
      </c>
      <c r="C15" s="11">
        <v>1.5</v>
      </c>
      <c r="D15" s="11">
        <v>1.2</v>
      </c>
      <c r="E15" s="12">
        <v>0.3</v>
      </c>
      <c r="F15" s="50">
        <v>40</v>
      </c>
      <c r="G15" s="12">
        <v>45.2</v>
      </c>
      <c r="H15" s="11">
        <v>-5.2</v>
      </c>
      <c r="I15" s="5"/>
      <c r="J15" s="14"/>
      <c r="K15" s="5"/>
      <c r="L15" s="5"/>
      <c r="M15" s="5"/>
      <c r="N15" s="5"/>
      <c r="O15" s="5"/>
      <c r="P15" s="5"/>
      <c r="Q15" s="5"/>
      <c r="R15" s="5"/>
      <c r="S15" s="5"/>
    </row>
    <row r="16" spans="1:19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" customHeight="1">
      <c r="A18" s="5"/>
      <c r="B18" s="8" t="s">
        <v>20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" customHeight="1">
      <c r="A19" s="5"/>
      <c r="B19" s="8" t="s">
        <v>148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" customHeight="1">
      <c r="A20" s="5"/>
      <c r="B20" s="8" t="s">
        <v>146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" customHeight="1">
      <c r="A21" s="5"/>
      <c r="B21" s="8" t="s">
        <v>157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>
      <c r="A22" s="5"/>
      <c r="B22" s="8" t="s">
        <v>158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" customHeight="1">
      <c r="A23" s="5"/>
      <c r="B23" s="64" t="s">
        <v>21</v>
      </c>
      <c r="C23" s="64"/>
      <c r="D23" s="64"/>
      <c r="E23" s="64"/>
      <c r="F23" s="64"/>
      <c r="G23" s="64"/>
      <c r="H23" s="6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" customHeight="1">
      <c r="A24" s="5"/>
      <c r="B24" s="5"/>
      <c r="C24" s="5"/>
      <c r="D24" s="5"/>
      <c r="E24" s="5"/>
      <c r="F24" s="5"/>
      <c r="G24" s="66" t="s">
        <v>107</v>
      </c>
      <c r="H24" s="6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" customHeight="1">
      <c r="A25" s="5"/>
      <c r="B25" s="59" t="s">
        <v>13</v>
      </c>
      <c r="C25" s="59" t="s">
        <v>22</v>
      </c>
      <c r="D25" s="59"/>
      <c r="E25" s="59"/>
      <c r="F25" s="59" t="s">
        <v>156</v>
      </c>
      <c r="G25" s="59"/>
      <c r="H25" s="5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" customHeight="1">
      <c r="A26" s="5"/>
      <c r="B26" s="59"/>
      <c r="C26" s="9" t="s">
        <v>136</v>
      </c>
      <c r="D26" s="9" t="s">
        <v>115</v>
      </c>
      <c r="E26" s="9" t="s">
        <v>16</v>
      </c>
      <c r="F26" s="9" t="s">
        <v>136</v>
      </c>
      <c r="G26" s="9" t="s">
        <v>115</v>
      </c>
      <c r="H26" s="9" t="s">
        <v>16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" customHeight="1">
      <c r="A27" s="5"/>
      <c r="B27" s="10" t="s">
        <v>17</v>
      </c>
      <c r="C27" s="11">
        <v>304.2</v>
      </c>
      <c r="D27" s="11">
        <v>68.6</v>
      </c>
      <c r="E27" s="15" t="s">
        <v>137</v>
      </c>
      <c r="F27" s="11">
        <v>20.6</v>
      </c>
      <c r="G27" s="11">
        <v>3.3</v>
      </c>
      <c r="H27" s="47">
        <v>17.3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" customHeight="1">
      <c r="A28" s="5"/>
      <c r="B28" s="10" t="s">
        <v>18</v>
      </c>
      <c r="C28" s="13">
        <v>26.3</v>
      </c>
      <c r="D28" s="13">
        <v>40.3</v>
      </c>
      <c r="E28" s="47">
        <v>14</v>
      </c>
      <c r="F28" s="16" t="s">
        <v>153</v>
      </c>
      <c r="G28" s="16" t="s">
        <v>154</v>
      </c>
      <c r="H28" s="15" t="s">
        <v>155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>
      <c r="A29" s="5"/>
      <c r="B29" s="10" t="s">
        <v>19</v>
      </c>
      <c r="C29" s="11">
        <v>232.3</v>
      </c>
      <c r="D29" s="11">
        <v>60.5</v>
      </c>
      <c r="E29" s="11">
        <v>171.8</v>
      </c>
      <c r="F29" s="47">
        <v>15.2</v>
      </c>
      <c r="G29" s="11">
        <v>2.9</v>
      </c>
      <c r="H29" s="12">
        <v>12.3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" customHeight="1" hidden="1">
      <c r="A31" s="5"/>
      <c r="B31" s="5">
        <v>106</v>
      </c>
      <c r="C31" s="5">
        <v>105</v>
      </c>
      <c r="D31" s="57" t="s">
        <v>149</v>
      </c>
      <c r="E31" s="57" t="s">
        <v>150</v>
      </c>
      <c r="F31" s="57" t="s">
        <v>151</v>
      </c>
      <c r="G31" s="57" t="s">
        <v>152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" customHeight="1" hidden="1">
      <c r="A32" s="5"/>
      <c r="B32" s="58">
        <v>2291</v>
      </c>
      <c r="C32" s="58">
        <v>467</v>
      </c>
      <c r="D32" s="58">
        <v>2224</v>
      </c>
      <c r="E32" s="58">
        <v>67</v>
      </c>
      <c r="F32" s="58">
        <v>378</v>
      </c>
      <c r="G32" s="58">
        <v>89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" customHeight="1" hidden="1">
      <c r="A33" s="5"/>
      <c r="B33" s="58">
        <f>(15231+14822)/2</f>
        <v>15026.5</v>
      </c>
      <c r="C33" s="58">
        <f>(14822+16874)/2</f>
        <v>15848</v>
      </c>
      <c r="D33" s="58">
        <f>(11017+10586)/2</f>
        <v>10801.5</v>
      </c>
      <c r="E33" s="58">
        <f>(4214+4229)/2</f>
        <v>4221.5</v>
      </c>
      <c r="F33" s="58">
        <f>(10586+12645)/2</f>
        <v>11615.5</v>
      </c>
      <c r="G33" s="58">
        <f>(4236+4229)/2</f>
        <v>4232.5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" customHeight="1" hidden="1">
      <c r="A34" s="5"/>
      <c r="B34" s="58">
        <f aca="true" t="shared" si="0" ref="B34:G34">B32/B33*100</f>
        <v>15.246398030146741</v>
      </c>
      <c r="C34" s="58">
        <f t="shared" si="0"/>
        <v>2.9467440686521957</v>
      </c>
      <c r="D34" s="58">
        <f t="shared" si="0"/>
        <v>20.58973290746656</v>
      </c>
      <c r="E34" s="58">
        <f t="shared" si="0"/>
        <v>1.587113585218524</v>
      </c>
      <c r="F34" s="58">
        <f t="shared" si="0"/>
        <v>3.2542723085532264</v>
      </c>
      <c r="G34" s="58">
        <f t="shared" si="0"/>
        <v>2.1027761370348492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sheetProtection/>
  <mergeCells count="10">
    <mergeCell ref="G24:H24"/>
    <mergeCell ref="B25:B26"/>
    <mergeCell ref="C25:E25"/>
    <mergeCell ref="F25:H25"/>
    <mergeCell ref="B9:H9"/>
    <mergeCell ref="B23:H23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2018-07-26T01:25:12Z</cp:lastPrinted>
  <dcterms:created xsi:type="dcterms:W3CDTF">2004-03-24T02:54:26Z</dcterms:created>
  <dcterms:modified xsi:type="dcterms:W3CDTF">2018-08-06T08:17:48Z</dcterms:modified>
  <cp:category/>
  <cp:version/>
  <cp:contentType/>
  <cp:contentStatus/>
</cp:coreProperties>
</file>