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comments3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08" windowWidth="23256" windowHeight="10080"/>
  </bookViews>
  <sheets>
    <sheet name="附表 1 " sheetId="1" r:id="rId1"/>
    <sheet name="附表 2" sheetId="2" r:id="rId2"/>
    <sheet name="附圖1 " sheetId="6" r:id="rId3"/>
    <sheet name="附圖2" sheetId="5" r:id="rId4"/>
  </sheets>
  <externalReferences>
    <externalReference r:id="rId5"/>
  </externalReferences>
  <definedNames>
    <definedName name="_xlnm.Print_Area" localSheetId="0">'附表 1 '!$A$1:$E$63</definedName>
    <definedName name="_xlnm.Print_Area" localSheetId="1">'附表 2'!$A$1:$G$50</definedName>
    <definedName name="_xlnm.Print_Area" localSheetId="2">'附圖1 '!$A$1:$N$29</definedName>
    <definedName name="_xlnm.Print_Area" localSheetId="3">附圖2!$A$1:$I$46</definedName>
  </definedNames>
  <calcPr calcId="145621"/>
</workbook>
</file>

<file path=xl/calcChain.xml><?xml version="1.0" encoding="utf-8"?>
<calcChain xmlns="http://schemas.openxmlformats.org/spreadsheetml/2006/main">
  <c r="BO30" i="6" l="1"/>
  <c r="BP30" i="6"/>
  <c r="BQ30" i="6"/>
  <c r="BF31" i="6"/>
  <c r="BG31" i="6"/>
  <c r="BH31" i="6"/>
  <c r="BO31" i="6"/>
  <c r="BP31" i="6"/>
  <c r="BQ31" i="6"/>
  <c r="BQ87" i="6" l="1"/>
  <c r="BP87" i="6"/>
  <c r="BO87" i="6"/>
  <c r="BQ86" i="6"/>
  <c r="BP86" i="6"/>
  <c r="BO86" i="6"/>
  <c r="BQ85" i="6"/>
  <c r="BP85" i="6"/>
  <c r="BO85" i="6"/>
  <c r="BQ84" i="6"/>
  <c r="BP84" i="6"/>
  <c r="BO84" i="6"/>
  <c r="BQ83" i="6"/>
  <c r="BP83" i="6"/>
  <c r="BO83" i="6"/>
  <c r="BQ82" i="6"/>
  <c r="BP82" i="6"/>
  <c r="BO82" i="6"/>
  <c r="BQ81" i="6"/>
  <c r="BP81" i="6"/>
  <c r="BO81" i="6"/>
  <c r="BQ80" i="6"/>
  <c r="BP80" i="6"/>
  <c r="BO80" i="6"/>
  <c r="BQ58" i="6"/>
  <c r="BP58" i="6"/>
  <c r="BO58" i="6"/>
  <c r="BQ57" i="6"/>
  <c r="BP57" i="6"/>
  <c r="BO57" i="6"/>
  <c r="BQ56" i="6"/>
  <c r="BP56" i="6"/>
  <c r="BO56" i="6"/>
  <c r="BQ55" i="6"/>
  <c r="BP55" i="6"/>
  <c r="BO55" i="6"/>
  <c r="BQ54" i="6"/>
  <c r="BP54" i="6"/>
  <c r="BO54" i="6"/>
  <c r="BQ53" i="6"/>
  <c r="BP53" i="6"/>
  <c r="BO53" i="6"/>
  <c r="BQ52" i="6"/>
  <c r="BP52" i="6"/>
  <c r="BO52" i="6"/>
  <c r="BQ51" i="6"/>
  <c r="BP51" i="6"/>
  <c r="BO51" i="6"/>
  <c r="BQ50" i="6"/>
  <c r="BP50" i="6"/>
  <c r="BO50" i="6"/>
  <c r="BQ49" i="6"/>
  <c r="BP49" i="6"/>
  <c r="BO49" i="6"/>
  <c r="BQ48" i="6"/>
  <c r="BP48" i="6"/>
  <c r="BO48" i="6"/>
  <c r="BQ47" i="6"/>
  <c r="BP47" i="6"/>
  <c r="BO47" i="6"/>
  <c r="BQ46" i="6"/>
  <c r="BP46" i="6"/>
  <c r="BO46" i="6"/>
  <c r="BQ45" i="6"/>
  <c r="BP45" i="6"/>
  <c r="BO45" i="6"/>
  <c r="BQ44" i="6"/>
  <c r="BP44" i="6"/>
  <c r="BO44" i="6"/>
  <c r="BQ43" i="6"/>
  <c r="BP43" i="6"/>
  <c r="BO43" i="6"/>
  <c r="BQ42" i="6"/>
  <c r="BP42" i="6"/>
  <c r="BO42" i="6"/>
  <c r="BQ41" i="6"/>
  <c r="BP41" i="6"/>
  <c r="BO41" i="6"/>
  <c r="BQ40" i="6"/>
  <c r="BP40" i="6"/>
  <c r="BO40" i="6"/>
  <c r="BH40" i="6"/>
  <c r="BG40" i="6"/>
  <c r="BF40" i="6"/>
  <c r="BQ39" i="6"/>
  <c r="BP39" i="6"/>
  <c r="BO39" i="6"/>
  <c r="BH39" i="6"/>
  <c r="BG39" i="6"/>
  <c r="BF39" i="6"/>
  <c r="BQ38" i="6"/>
  <c r="BP38" i="6"/>
  <c r="BO38" i="6"/>
  <c r="BH38" i="6"/>
  <c r="BG38" i="6"/>
  <c r="BF38" i="6"/>
  <c r="BQ37" i="6"/>
  <c r="BP37" i="6"/>
  <c r="BO37" i="6"/>
  <c r="BH37" i="6"/>
  <c r="BG37" i="6"/>
  <c r="BF37" i="6"/>
  <c r="BQ36" i="6"/>
  <c r="BP36" i="6"/>
  <c r="BO36" i="6"/>
  <c r="BH36" i="6"/>
  <c r="BG36" i="6"/>
  <c r="BF36" i="6"/>
  <c r="BH35" i="6"/>
  <c r="BG35" i="6"/>
  <c r="BF35" i="6"/>
  <c r="BQ34" i="6"/>
  <c r="BP34" i="6"/>
  <c r="BO34" i="6"/>
  <c r="BH34" i="6"/>
  <c r="BG34" i="6"/>
  <c r="BF34" i="6"/>
  <c r="BQ33" i="6"/>
  <c r="BP33" i="6"/>
  <c r="BO33" i="6"/>
  <c r="BH33" i="6"/>
  <c r="BG33" i="6"/>
  <c r="BF33" i="6"/>
  <c r="BQ32" i="6"/>
  <c r="BP32" i="6"/>
  <c r="BO32" i="6"/>
  <c r="BH32" i="6"/>
  <c r="BG32" i="6"/>
  <c r="BF32" i="6"/>
  <c r="BQ29" i="6"/>
  <c r="BP29" i="6"/>
  <c r="BO29" i="6"/>
  <c r="BQ28" i="6"/>
  <c r="BP28" i="6"/>
  <c r="BO28" i="6"/>
  <c r="BQ27" i="6"/>
  <c r="BP27" i="6"/>
  <c r="BO27" i="6"/>
  <c r="BQ26" i="6"/>
  <c r="BP26" i="6"/>
  <c r="BO26" i="6"/>
  <c r="BQ25" i="6"/>
  <c r="BP25" i="6"/>
  <c r="BO25" i="6"/>
  <c r="BQ24" i="6"/>
  <c r="BP24" i="6"/>
  <c r="BO24" i="6"/>
  <c r="BQ23" i="6"/>
  <c r="BP23" i="6"/>
  <c r="BO23" i="6"/>
  <c r="BQ22" i="6"/>
  <c r="BP22" i="6"/>
  <c r="BO22" i="6"/>
  <c r="BQ21" i="6"/>
  <c r="BP21" i="6"/>
  <c r="BO21" i="6"/>
  <c r="BQ20" i="6"/>
  <c r="BP20" i="6"/>
  <c r="BO20" i="6"/>
  <c r="BQ19" i="6"/>
  <c r="BP19" i="6"/>
  <c r="BO19" i="6"/>
  <c r="BQ18" i="6"/>
  <c r="BP18" i="6"/>
  <c r="BO18" i="6"/>
  <c r="BQ17" i="6"/>
  <c r="BP17" i="6"/>
  <c r="BO17" i="6"/>
  <c r="BQ16" i="6"/>
  <c r="BP16" i="6"/>
  <c r="BO16" i="6"/>
  <c r="BQ15" i="6"/>
  <c r="BP15" i="6"/>
  <c r="BO15" i="6"/>
  <c r="BQ14" i="6"/>
  <c r="BP14" i="6"/>
  <c r="BO14" i="6"/>
  <c r="BQ13" i="6"/>
  <c r="BP13" i="6"/>
  <c r="BO13" i="6"/>
  <c r="BQ12" i="6"/>
  <c r="BP12" i="6"/>
  <c r="BO12" i="6"/>
  <c r="BQ11" i="6"/>
  <c r="BP11" i="6"/>
  <c r="BO11" i="6"/>
  <c r="BQ10" i="6"/>
  <c r="BP10" i="6"/>
  <c r="BO10" i="6"/>
  <c r="BQ9" i="6"/>
  <c r="BP9" i="6"/>
  <c r="BO9" i="6"/>
  <c r="BQ8" i="6"/>
  <c r="BP8" i="6"/>
  <c r="BO8" i="6"/>
  <c r="BQ7" i="6"/>
  <c r="BP7" i="6"/>
  <c r="BO7" i="6"/>
  <c r="BQ6" i="6"/>
  <c r="BP6" i="6"/>
  <c r="BO6" i="6"/>
  <c r="BQ5" i="6"/>
  <c r="BP5" i="6"/>
  <c r="BO5" i="6"/>
  <c r="BQ4" i="6"/>
  <c r="BP4" i="6"/>
  <c r="BO4" i="6"/>
  <c r="BQ3" i="6"/>
  <c r="BP3" i="6"/>
  <c r="BO3" i="6"/>
  <c r="AM7" i="5" l="1"/>
  <c r="AM6" i="5"/>
  <c r="AM5" i="5"/>
  <c r="AS4" i="5"/>
  <c r="AP4" i="5"/>
  <c r="AM4" i="5"/>
  <c r="AS3" i="5"/>
  <c r="AP3" i="5"/>
  <c r="AM3" i="5"/>
  <c r="H46" i="2"/>
  <c r="F46" i="2"/>
  <c r="G46" i="2" s="1"/>
  <c r="F45" i="2"/>
  <c r="F44" i="2"/>
  <c r="F43" i="2"/>
  <c r="G42" i="2"/>
  <c r="F42" i="2"/>
  <c r="F41" i="2"/>
  <c r="F40" i="2"/>
  <c r="F39" i="2"/>
  <c r="F38" i="2"/>
  <c r="G38" i="2" s="1"/>
  <c r="F37" i="2"/>
  <c r="G37" i="2" s="1"/>
  <c r="I36" i="2"/>
  <c r="H36" i="2"/>
  <c r="F36" i="2"/>
  <c r="G36" i="2" s="1"/>
  <c r="F35" i="2"/>
  <c r="G35" i="2" s="1"/>
  <c r="I34" i="2"/>
  <c r="H34" i="2"/>
  <c r="F34" i="2"/>
  <c r="G34" i="2" s="1"/>
  <c r="F33" i="2"/>
  <c r="G33" i="2" s="1"/>
  <c r="F32" i="2"/>
  <c r="G32" i="2" s="1"/>
  <c r="F31" i="2"/>
  <c r="G31" i="2" s="1"/>
  <c r="I30" i="2"/>
  <c r="H30" i="2"/>
  <c r="F30" i="2"/>
  <c r="G30" i="2" s="1"/>
  <c r="F29" i="2"/>
  <c r="G29" i="2" s="1"/>
  <c r="F28" i="2"/>
  <c r="G28" i="2" s="1"/>
  <c r="F27" i="2"/>
  <c r="G27" i="2" s="1"/>
  <c r="F26" i="2"/>
  <c r="G26" i="2" s="1"/>
  <c r="I25" i="2"/>
  <c r="H25" i="2"/>
  <c r="F25" i="2"/>
  <c r="G25" i="2" s="1"/>
  <c r="F24" i="2"/>
  <c r="G24" i="2" s="1"/>
  <c r="F23" i="2"/>
  <c r="G23" i="2" s="1"/>
  <c r="F22" i="2"/>
  <c r="G22" i="2" s="1"/>
  <c r="F21" i="2"/>
  <c r="G21" i="2" s="1"/>
  <c r="I20" i="2"/>
  <c r="H20" i="2"/>
  <c r="F20" i="2"/>
  <c r="G20" i="2" s="1"/>
  <c r="F19" i="2"/>
  <c r="G19" i="2" s="1"/>
  <c r="I18" i="2"/>
  <c r="H18" i="2"/>
  <c r="F18" i="2"/>
  <c r="G18" i="2" s="1"/>
  <c r="F17" i="2"/>
  <c r="G17" i="2" s="1"/>
  <c r="F16" i="2"/>
  <c r="F15" i="2"/>
  <c r="G15" i="2" s="1"/>
  <c r="G14" i="2"/>
  <c r="F14" i="2"/>
  <c r="I13" i="2"/>
  <c r="H13" i="2"/>
  <c r="G13" i="2"/>
  <c r="F13" i="2"/>
  <c r="F12" i="2"/>
  <c r="G12" i="2" s="1"/>
  <c r="G11" i="2"/>
  <c r="F11" i="2"/>
  <c r="F10" i="2"/>
  <c r="G10" i="2" s="1"/>
  <c r="H9" i="2"/>
  <c r="F9" i="2"/>
  <c r="I8" i="2"/>
  <c r="H8" i="2"/>
  <c r="G8" i="2"/>
  <c r="F8" i="2"/>
  <c r="I7" i="2"/>
  <c r="H7" i="2"/>
  <c r="G7" i="2"/>
  <c r="F7" i="2"/>
  <c r="E58" i="1"/>
  <c r="E59" i="1" s="1"/>
  <c r="D58" i="1"/>
  <c r="D62" i="1" s="1"/>
  <c r="D63" i="1" s="1"/>
  <c r="C58" i="1"/>
  <c r="A3" i="1"/>
  <c r="C59" i="1" l="1"/>
  <c r="C62" i="1"/>
  <c r="C63" i="1" s="1"/>
  <c r="D59" i="1"/>
  <c r="E62" i="1"/>
  <c r="E63" i="1" s="1"/>
</calcChain>
</file>

<file path=xl/comments1.xml><?xml version="1.0" encoding="utf-8"?>
<comments xmlns="http://schemas.openxmlformats.org/spreadsheetml/2006/main">
  <authors>
    <author>許瑞敏</author>
  </authors>
  <commentList>
    <comment ref="B60" authorId="0">
      <text>
        <r>
          <rPr>
            <b/>
            <sz val="9"/>
            <color indexed="81"/>
            <rFont val="細明體"/>
            <family val="3"/>
            <charset val="136"/>
          </rPr>
          <t>許瑞敏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細明體"/>
            <family val="3"/>
            <charset val="136"/>
          </rPr>
          <t>複製上月之值</t>
        </r>
      </text>
    </comment>
  </commentList>
</comments>
</file>

<file path=xl/comments2.xml><?xml version="1.0" encoding="utf-8"?>
<comments xmlns="http://schemas.openxmlformats.org/spreadsheetml/2006/main">
  <authors>
    <author>許瑞敏</author>
  </authors>
  <commentList>
    <comment ref="F21" authorId="0">
      <text>
        <r>
          <rPr>
            <b/>
            <sz val="9"/>
            <color indexed="81"/>
            <rFont val="細明體"/>
            <family val="3"/>
            <charset val="136"/>
          </rPr>
          <t>許瑞敏</t>
        </r>
        <r>
          <rPr>
            <b/>
            <sz val="9"/>
            <color indexed="81"/>
            <rFont val="Tahoma"/>
            <family val="2"/>
          </rPr>
          <t>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細明體"/>
            <family val="3"/>
            <charset val="136"/>
          </rPr>
          <t>下隔月須將公式改回</t>
        </r>
      </text>
    </comment>
  </commentList>
</comments>
</file>

<file path=xl/comments3.xml><?xml version="1.0" encoding="utf-8"?>
<comments xmlns="http://schemas.openxmlformats.org/spreadsheetml/2006/main">
  <authors>
    <author/>
  </authors>
  <commentList>
    <comment ref="BB46" authorId="0">
      <text>
        <r>
          <rPr>
            <b/>
            <sz val="9"/>
            <color indexed="63"/>
            <rFont val="新細明體"/>
            <family val="1"/>
            <charset val="136"/>
          </rPr>
          <t xml:space="preserve">許瑞敏:
</t>
        </r>
        <r>
          <rPr>
            <sz val="9"/>
            <color indexed="63"/>
            <rFont val="新細明體"/>
            <family val="1"/>
            <charset val="136"/>
          </rPr>
          <t>輸入以產生圖檔</t>
        </r>
      </text>
    </comment>
  </commentList>
</comments>
</file>

<file path=xl/sharedStrings.xml><?xml version="1.0" encoding="utf-8"?>
<sst xmlns="http://schemas.openxmlformats.org/spreadsheetml/2006/main" count="318" uniqueCount="241">
  <si>
    <t>附表1  銀行衍生性金融商品交易量彙總表</t>
    <phoneticPr fontId="4" type="noConversion"/>
  </si>
  <si>
    <t>商  品  種  類  別</t>
    <phoneticPr fontId="4" type="noConversion"/>
  </si>
  <si>
    <t>純外幣交易</t>
  </si>
  <si>
    <t>合  計</t>
  </si>
  <si>
    <t>單位：新臺幣百萬元；%</t>
    <phoneticPr fontId="4" type="noConversion"/>
  </si>
  <si>
    <t>商  品  種  類</t>
    <phoneticPr fontId="4" type="noConversion"/>
  </si>
  <si>
    <r>
      <t>本國銀行及外國與大陸地區銀行在台分行</t>
    </r>
    <r>
      <rPr>
        <vertAlign val="superscript"/>
        <sz val="14"/>
        <rFont val="標楷體"/>
        <family val="4"/>
        <charset val="136"/>
      </rPr>
      <t>1</t>
    </r>
    <phoneticPr fontId="4" type="noConversion"/>
  </si>
  <si>
    <t>涉及新臺幣交易</t>
    <phoneticPr fontId="4" type="noConversion"/>
  </si>
  <si>
    <t>比重</t>
    <phoneticPr fontId="4" type="noConversion"/>
  </si>
  <si>
    <r>
      <t>一、利率有關契約</t>
    </r>
    <r>
      <rPr>
        <sz val="10"/>
        <rFont val="標楷體"/>
        <family val="4"/>
        <charset val="136"/>
      </rPr>
      <t>(Interest Rate Contracts)</t>
    </r>
    <phoneticPr fontId="4" type="noConversion"/>
  </si>
  <si>
    <t xml:space="preserve">  (一)店頭市場(OTC)</t>
    <phoneticPr fontId="4" type="noConversion"/>
  </si>
  <si>
    <t xml:space="preserve">    1.遠期利率協議(FRA)</t>
  </si>
  <si>
    <t xml:space="preserve">    2.換利(IRS)</t>
  </si>
  <si>
    <t xml:space="preserve">    3.買入選擇權(Bought Options)</t>
  </si>
  <si>
    <t xml:space="preserve">    4.賣出選擇權(Sold Options)</t>
  </si>
  <si>
    <t xml:space="preserve">  (二)交易所(Exchange-traded Contracts)</t>
    <phoneticPr fontId="4" type="noConversion"/>
  </si>
  <si>
    <r>
      <t xml:space="preserve">    1.期貨-長部位</t>
    </r>
    <r>
      <rPr>
        <sz val="10"/>
        <rFont val="標楷體"/>
        <family val="4"/>
        <charset val="136"/>
      </rPr>
      <t>(Futures - Long Positions)</t>
    </r>
    <phoneticPr fontId="4" type="noConversion"/>
  </si>
  <si>
    <r>
      <t xml:space="preserve">    2.期貨-短部位</t>
    </r>
    <r>
      <rPr>
        <sz val="10"/>
        <rFont val="標楷體"/>
        <family val="4"/>
        <charset val="136"/>
      </rPr>
      <t>(Futures - Short Positions)</t>
    </r>
    <phoneticPr fontId="4" type="noConversion"/>
  </si>
  <si>
    <t xml:space="preserve">    3.買入選擇權(Bought Options)</t>
    <phoneticPr fontId="4" type="noConversion"/>
  </si>
  <si>
    <t xml:space="preserve">    4.賣出選擇權(Sold Options)</t>
    <phoneticPr fontId="4" type="noConversion"/>
  </si>
  <si>
    <r>
      <t>二、匯率有關契約</t>
    </r>
    <r>
      <rPr>
        <b/>
        <vertAlign val="superscript"/>
        <sz val="12"/>
        <rFont val="標楷體"/>
        <family val="4"/>
        <charset val="136"/>
      </rPr>
      <t>2</t>
    </r>
    <r>
      <rPr>
        <sz val="10"/>
        <rFont val="標楷體"/>
        <family val="4"/>
        <charset val="136"/>
      </rPr>
      <t>(Foreign Exchange Transactions)</t>
    </r>
    <phoneticPr fontId="4" type="noConversion"/>
  </si>
  <si>
    <t xml:space="preserve">  (一)店頭市場(OTC)</t>
  </si>
  <si>
    <t xml:space="preserve">    1.遠期契約(Outright Forwards)</t>
    <phoneticPr fontId="4" type="noConversion"/>
  </si>
  <si>
    <t xml:space="preserve">    2.換匯(Fx Swaps)</t>
  </si>
  <si>
    <t xml:space="preserve">    3.換匯換利(Currency Swaps)</t>
  </si>
  <si>
    <t xml:space="preserve">    4.買入選擇權(Bought Options)</t>
  </si>
  <si>
    <t xml:space="preserve">    5.賣出選擇權(Sold Options)</t>
  </si>
  <si>
    <t xml:space="preserve">  (二)交易所(Exchange-traded Contracts)</t>
  </si>
  <si>
    <r>
      <t xml:space="preserve">    1.期貨-長部位</t>
    </r>
    <r>
      <rPr>
        <sz val="10"/>
        <rFont val="標楷體"/>
        <family val="4"/>
        <charset val="136"/>
      </rPr>
      <t>(Futures - Long Positions)</t>
    </r>
    <phoneticPr fontId="4" type="noConversion"/>
  </si>
  <si>
    <r>
      <t xml:space="preserve">    2.期貨-短部位</t>
    </r>
    <r>
      <rPr>
        <sz val="9"/>
        <rFont val="標楷體"/>
        <family val="4"/>
        <charset val="136"/>
      </rPr>
      <t>(</t>
    </r>
    <r>
      <rPr>
        <sz val="10"/>
        <rFont val="標楷體"/>
        <family val="4"/>
        <charset val="136"/>
      </rPr>
      <t>Futures - Short Positions)</t>
    </r>
    <phoneticPr fontId="4" type="noConversion"/>
  </si>
  <si>
    <r>
      <t>三、權益證券有關契約</t>
    </r>
    <r>
      <rPr>
        <sz val="10"/>
        <rFont val="標楷體"/>
        <family val="4"/>
        <charset val="136"/>
      </rPr>
      <t>(Equity-linked Contracts)</t>
    </r>
    <phoneticPr fontId="4" type="noConversion"/>
  </si>
  <si>
    <t xml:space="preserve">  (一)店頭市場(OTC)</t>
    <phoneticPr fontId="4" type="noConversion"/>
  </si>
  <si>
    <t xml:space="preserve">  (二)交易所(Exchange-traded Contracts)</t>
    <phoneticPr fontId="4" type="noConversion"/>
  </si>
  <si>
    <r>
      <t>四、商品有關契約</t>
    </r>
    <r>
      <rPr>
        <sz val="12"/>
        <rFont val="標楷體"/>
        <family val="4"/>
        <charset val="136"/>
      </rPr>
      <t>(Commodity Contracts)</t>
    </r>
    <phoneticPr fontId="4" type="noConversion"/>
  </si>
  <si>
    <t>小     計(一至四)</t>
    <phoneticPr fontId="4" type="noConversion"/>
  </si>
  <si>
    <t>五、信用有關契約(Credit Contracts)</t>
  </si>
  <si>
    <r>
      <t xml:space="preserve"> </t>
    </r>
    <r>
      <rPr>
        <sz val="12"/>
        <rFont val="Heiti TC"/>
        <family val="2"/>
      </rPr>
      <t xml:space="preserve">      </t>
    </r>
    <r>
      <rPr>
        <sz val="12"/>
        <rFont val="標楷體"/>
        <family val="4"/>
        <charset val="136"/>
      </rPr>
      <t>1.信用違約交換(Credit Default Swap)</t>
    </r>
    <phoneticPr fontId="4" type="noConversion"/>
  </si>
  <si>
    <r>
      <t xml:space="preserve">  </t>
    </r>
    <r>
      <rPr>
        <sz val="12"/>
        <rFont val="標楷體"/>
        <family val="4"/>
        <charset val="136"/>
      </rPr>
      <t xml:space="preserve">   2.買入信用違約選擇權</t>
    </r>
    <r>
      <rPr>
        <sz val="10"/>
        <rFont val="標楷體"/>
        <family val="4"/>
        <charset val="136"/>
      </rPr>
      <t>(Bought Credit Default Options)</t>
    </r>
    <phoneticPr fontId="4" type="noConversion"/>
  </si>
  <si>
    <r>
      <t xml:space="preserve"> </t>
    </r>
    <r>
      <rPr>
        <sz val="12"/>
        <rFont val="Heiti TC"/>
        <family val="2"/>
      </rPr>
      <t xml:space="preserve">      </t>
    </r>
    <r>
      <rPr>
        <sz val="12"/>
        <rFont val="標楷體"/>
        <family val="4"/>
        <charset val="136"/>
      </rPr>
      <t>3.賣出信用違約選擇權</t>
    </r>
    <r>
      <rPr>
        <sz val="10"/>
        <rFont val="標楷體"/>
        <family val="4"/>
        <charset val="136"/>
      </rPr>
      <t>(Sold Credit Default Options)</t>
    </r>
    <phoneticPr fontId="4" type="noConversion"/>
  </si>
  <si>
    <r>
      <t xml:space="preserve">        </t>
    </r>
    <r>
      <rPr>
        <sz val="12"/>
        <rFont val="標楷體"/>
        <family val="4"/>
        <charset val="136"/>
      </rPr>
      <t>4.其他(Other)</t>
    </r>
    <phoneticPr fontId="4" type="noConversion"/>
  </si>
  <si>
    <t>六、其他有關契約(Other Contracts)</t>
    <phoneticPr fontId="4" type="noConversion"/>
  </si>
  <si>
    <r>
      <t xml:space="preserve">        </t>
    </r>
    <r>
      <rPr>
        <sz val="12"/>
        <rFont val="標楷體"/>
        <family val="4"/>
        <charset val="136"/>
      </rPr>
      <t>1.遠期契約(Outright Forwards)</t>
    </r>
    <phoneticPr fontId="4" type="noConversion"/>
  </si>
  <si>
    <r>
      <t xml:space="preserve">        </t>
    </r>
    <r>
      <rPr>
        <sz val="12"/>
        <rFont val="標楷體"/>
        <family val="4"/>
        <charset val="136"/>
      </rPr>
      <t>2.交換(Swaps)</t>
    </r>
    <phoneticPr fontId="4" type="noConversion"/>
  </si>
  <si>
    <r>
      <t xml:space="preserve">        </t>
    </r>
    <r>
      <rPr>
        <sz val="12"/>
        <rFont val="標楷體"/>
        <family val="4"/>
        <charset val="136"/>
      </rPr>
      <t>3.選擇權(Options)</t>
    </r>
    <phoneticPr fontId="4" type="noConversion"/>
  </si>
  <si>
    <t>總        計</t>
  </si>
  <si>
    <t>註：1.包括國內總分支機構及國際金融業務分行資料，不含海外分行及子行；本表已剔除銀行間交易重複計算部分。</t>
    <phoneticPr fontId="4" type="noConversion"/>
  </si>
  <si>
    <t xml:space="preserve">    2.匯率有關契約中「涉及新臺幣交易」金額包括新臺幣對外幣無本金交割遠期外匯交易；「純外幣交易」金額包括外幣保證金交易以遠期</t>
    <phoneticPr fontId="4" type="noConversion"/>
  </si>
  <si>
    <t xml:space="preserve">      契約承作者。</t>
    <phoneticPr fontId="4" type="noConversion"/>
  </si>
  <si>
    <t xml:space="preserve">交  易  幣  別  比  較  </t>
    <phoneticPr fontId="4" type="noConversion"/>
  </si>
  <si>
    <t>單位：新臺幣百萬元；%</t>
    <phoneticPr fontId="4" type="noConversion"/>
  </si>
  <si>
    <t>交  易  幣  別</t>
    <phoneticPr fontId="4" type="noConversion"/>
  </si>
  <si>
    <t>純外幣交易</t>
    <phoneticPr fontId="4" type="noConversion"/>
  </si>
  <si>
    <t>107年5月</t>
    <phoneticPr fontId="4" type="noConversion"/>
  </si>
  <si>
    <t>金  額</t>
    <phoneticPr fontId="3" type="noConversion"/>
  </si>
  <si>
    <t>比  重</t>
    <phoneticPr fontId="3" type="noConversion"/>
  </si>
  <si>
    <t>107年4月</t>
  </si>
  <si>
    <t>比較增減</t>
    <phoneticPr fontId="4" type="noConversion"/>
  </si>
  <si>
    <t>差  額</t>
    <phoneticPr fontId="3" type="noConversion"/>
  </si>
  <si>
    <t>變動率</t>
    <phoneticPr fontId="3" type="noConversion"/>
  </si>
  <si>
    <t>附表2 銀行衍生性金融商品交易量比較表</t>
    <phoneticPr fontId="4" type="noConversion"/>
  </si>
  <si>
    <r>
      <t>單位：新臺幣百萬元；</t>
    </r>
    <r>
      <rPr>
        <strike/>
        <sz val="12"/>
        <rFont val="Times New Roman"/>
        <family val="1"/>
      </rPr>
      <t>%</t>
    </r>
    <phoneticPr fontId="4" type="noConversion"/>
  </si>
  <si>
    <t>商  品  種  類</t>
  </si>
  <si>
    <t>107年5月</t>
    <phoneticPr fontId="4" type="noConversion"/>
  </si>
  <si>
    <t>比較增減</t>
  </si>
  <si>
    <t>合計</t>
    <phoneticPr fontId="4" type="noConversion"/>
  </si>
  <si>
    <t>比重</t>
    <phoneticPr fontId="4" type="noConversion"/>
  </si>
  <si>
    <t>差  額</t>
  </si>
  <si>
    <t>變動率</t>
    <phoneticPr fontId="4" type="noConversion"/>
  </si>
  <si>
    <r>
      <t>一、利率有關契約</t>
    </r>
    <r>
      <rPr>
        <sz val="12"/>
        <rFont val="標楷體"/>
        <family val="4"/>
        <charset val="136"/>
      </rPr>
      <t>(Interest Rate Contracts)</t>
    </r>
    <phoneticPr fontId="4" type="noConversion"/>
  </si>
  <si>
    <t xml:space="preserve">    3.買入選擇權(Bought Options)</t>
    <phoneticPr fontId="4" type="noConversion"/>
  </si>
  <si>
    <t xml:space="preserve">  (二)交易所(Exchange-traded Contracts)</t>
    <phoneticPr fontId="4" type="noConversion"/>
  </si>
  <si>
    <t xml:space="preserve">    1.期貨-長部位(Futures - Long Positions)</t>
  </si>
  <si>
    <t xml:space="preserve">    2.期貨-短部位(Futures -  Short Positions)</t>
    <phoneticPr fontId="30" type="noConversion"/>
  </si>
  <si>
    <r>
      <t>二、匯率有關契約</t>
    </r>
    <r>
      <rPr>
        <sz val="12"/>
        <rFont val="標楷體"/>
        <family val="4"/>
        <charset val="136"/>
      </rPr>
      <t>(Foreign Exchange Transactions)</t>
    </r>
  </si>
  <si>
    <t xml:space="preserve">    1.遠期契約(Outright Forwards)</t>
    <phoneticPr fontId="4" type="noConversion"/>
  </si>
  <si>
    <t xml:space="preserve">    1.期貨-長部位(Futures - Long Positions)</t>
    <phoneticPr fontId="30" type="noConversion"/>
  </si>
  <si>
    <r>
      <t>三、權益證券有關契約</t>
    </r>
    <r>
      <rPr>
        <sz val="12"/>
        <rFont val="標楷體"/>
        <family val="4"/>
        <charset val="136"/>
      </rPr>
      <t>(Equity-linked Contracts)</t>
    </r>
  </si>
  <si>
    <r>
      <t>四、商品有關契約</t>
    </r>
    <r>
      <rPr>
        <sz val="12"/>
        <rFont val="標楷體"/>
        <family val="4"/>
        <charset val="136"/>
      </rPr>
      <t>(Commodity Contracts)</t>
    </r>
  </si>
  <si>
    <t>小     計(一至四)</t>
    <phoneticPr fontId="4" type="noConversion"/>
  </si>
  <si>
    <t xml:space="preserve">    1.信用違約交換(Credit Default Swap)</t>
    <phoneticPr fontId="4" type="noConversion"/>
  </si>
  <si>
    <r>
      <t xml:space="preserve">    2.買入信用違約選擇權</t>
    </r>
    <r>
      <rPr>
        <sz val="10"/>
        <rFont val="標楷體"/>
        <family val="4"/>
        <charset val="136"/>
      </rPr>
      <t>(Bought Credit Default Options)</t>
    </r>
    <phoneticPr fontId="4" type="noConversion"/>
  </si>
  <si>
    <r>
      <t xml:space="preserve">    3.賣出信用違約選擇權</t>
    </r>
    <r>
      <rPr>
        <sz val="10"/>
        <rFont val="標楷體"/>
        <family val="4"/>
        <charset val="136"/>
      </rPr>
      <t>(Sold Credit Default Options)</t>
    </r>
    <phoneticPr fontId="4" type="noConversion"/>
  </si>
  <si>
    <t xml:space="preserve">    4.其他(Other)</t>
    <phoneticPr fontId="4" type="noConversion"/>
  </si>
  <si>
    <t>六、其他有關契約(Other Contracts)</t>
  </si>
  <si>
    <t xml:space="preserve">    2.交換(Swaps)</t>
    <phoneticPr fontId="4" type="noConversion"/>
  </si>
  <si>
    <t xml:space="preserve">    3.選擇權(Options)</t>
    <phoneticPr fontId="4" type="noConversion"/>
  </si>
  <si>
    <r>
      <t>總        計</t>
    </r>
    <r>
      <rPr>
        <b/>
        <vertAlign val="superscript"/>
        <sz val="14"/>
        <rFont val="標楷體"/>
        <family val="4"/>
        <charset val="136"/>
      </rPr>
      <t>註</t>
    </r>
    <phoneticPr fontId="4" type="noConversion"/>
  </si>
  <si>
    <t>註：包括國內總分支機構及國際金融業務分行資料，不含海外分行及子行；本表已剔除銀行間交易重複計算部分。</t>
    <phoneticPr fontId="4" type="noConversion"/>
  </si>
  <si>
    <r>
      <rPr>
        <sz val="12"/>
        <rFont val="新細明體"/>
        <family val="1"/>
        <charset val="136"/>
      </rPr>
      <t>新臺幣百萬元</t>
    </r>
  </si>
  <si>
    <r>
      <rPr>
        <sz val="12"/>
        <rFont val="新細明體"/>
        <family val="1"/>
        <charset val="136"/>
      </rPr>
      <t>新臺幣十億元</t>
    </r>
  </si>
  <si>
    <r>
      <rPr>
        <sz val="12"/>
        <rFont val="新細明體"/>
        <family val="1"/>
        <charset val="136"/>
      </rPr>
      <t>年月</t>
    </r>
  </si>
  <si>
    <r>
      <rPr>
        <sz val="12"/>
        <rFont val="新細明體"/>
        <family val="1"/>
        <charset val="136"/>
      </rPr>
      <t>總交易量</t>
    </r>
  </si>
  <si>
    <r>
      <rPr>
        <sz val="12"/>
        <rFont val="新細明體"/>
        <family val="1"/>
        <charset val="136"/>
      </rPr>
      <t>匯率有關契約</t>
    </r>
  </si>
  <si>
    <r>
      <rPr>
        <sz val="12"/>
        <rFont val="新細明體"/>
        <family val="1"/>
        <charset val="136"/>
      </rPr>
      <t>利率有關契約</t>
    </r>
  </si>
  <si>
    <t>102/1</t>
  </si>
  <si>
    <t>90/12</t>
  </si>
  <si>
    <t>102/2</t>
  </si>
  <si>
    <t>91/3</t>
  </si>
  <si>
    <t>102/3</t>
  </si>
  <si>
    <t>91/6</t>
  </si>
  <si>
    <t>102/4</t>
  </si>
  <si>
    <t>91/9</t>
  </si>
  <si>
    <t>102/5</t>
  </si>
  <si>
    <t>91/12</t>
  </si>
  <si>
    <t>102/6</t>
  </si>
  <si>
    <t>92/3</t>
  </si>
  <si>
    <t>102/7</t>
  </si>
  <si>
    <t>92/6</t>
  </si>
  <si>
    <t>102/8</t>
  </si>
  <si>
    <t>92/9</t>
  </si>
  <si>
    <t>102/9</t>
  </si>
  <si>
    <t>92/12</t>
  </si>
  <si>
    <t>102/10</t>
  </si>
  <si>
    <t>93/3</t>
  </si>
  <si>
    <t>102/11</t>
  </si>
  <si>
    <t>93/6</t>
  </si>
  <si>
    <t>102/12</t>
  </si>
  <si>
    <t>93/9</t>
  </si>
  <si>
    <t>103/1</t>
  </si>
  <si>
    <t>93/12</t>
  </si>
  <si>
    <t>103/2</t>
  </si>
  <si>
    <t>94/3</t>
  </si>
  <si>
    <t>103/3</t>
  </si>
  <si>
    <t>94/6</t>
  </si>
  <si>
    <t>103/4</t>
  </si>
  <si>
    <t>94/9</t>
  </si>
  <si>
    <t>103/5</t>
  </si>
  <si>
    <t>94/12</t>
  </si>
  <si>
    <t>103/6</t>
  </si>
  <si>
    <t>95/3</t>
  </si>
  <si>
    <t>103/7</t>
  </si>
  <si>
    <t>95/6</t>
  </si>
  <si>
    <t>103/8</t>
  </si>
  <si>
    <t>95/9</t>
  </si>
  <si>
    <t>103/9</t>
  </si>
  <si>
    <t>95/12</t>
  </si>
  <si>
    <t>103/10</t>
  </si>
  <si>
    <t>96/1</t>
  </si>
  <si>
    <t>103/11</t>
  </si>
  <si>
    <r>
      <t>9</t>
    </r>
    <r>
      <rPr>
        <sz val="12"/>
        <rFont val="Times New Roman"/>
        <family val="1"/>
      </rPr>
      <t>6/2</t>
    </r>
  </si>
  <si>
    <t>103/12</t>
  </si>
  <si>
    <t>96/3</t>
  </si>
  <si>
    <t>104/1</t>
  </si>
  <si>
    <r>
      <t>9</t>
    </r>
    <r>
      <rPr>
        <sz val="12"/>
        <rFont val="Times New Roman"/>
        <family val="1"/>
      </rPr>
      <t>6/4</t>
    </r>
  </si>
  <si>
    <t>104/2</t>
  </si>
  <si>
    <r>
      <t>9</t>
    </r>
    <r>
      <rPr>
        <sz val="12"/>
        <rFont val="Times New Roman"/>
        <family val="1"/>
      </rPr>
      <t>6/5</t>
    </r>
  </si>
  <si>
    <t>104/3</t>
  </si>
  <si>
    <t>96/6</t>
  </si>
  <si>
    <t>104/4</t>
  </si>
  <si>
    <r>
      <t>9</t>
    </r>
    <r>
      <rPr>
        <sz val="12"/>
        <rFont val="Times New Roman"/>
        <family val="1"/>
      </rPr>
      <t>6/7</t>
    </r>
  </si>
  <si>
    <t>104/5</t>
  </si>
  <si>
    <t>96/8</t>
  </si>
  <si>
    <t>104/6</t>
    <phoneticPr fontId="3" type="noConversion"/>
  </si>
  <si>
    <r>
      <t>9</t>
    </r>
    <r>
      <rPr>
        <sz val="12"/>
        <rFont val="Times New Roman"/>
        <family val="1"/>
      </rPr>
      <t>6/9</t>
    </r>
  </si>
  <si>
    <t>104/7</t>
  </si>
  <si>
    <r>
      <t>9</t>
    </r>
    <r>
      <rPr>
        <sz val="12"/>
        <rFont val="Times New Roman"/>
        <family val="1"/>
      </rPr>
      <t>6/10</t>
    </r>
  </si>
  <si>
    <t>104/8</t>
  </si>
  <si>
    <t>96/11</t>
  </si>
  <si>
    <t>104/9</t>
  </si>
  <si>
    <t>96/12</t>
  </si>
  <si>
    <t>104/10</t>
  </si>
  <si>
    <t>97/1</t>
  </si>
  <si>
    <t>104/11</t>
  </si>
  <si>
    <t>97/2</t>
  </si>
  <si>
    <t>104/12</t>
  </si>
  <si>
    <t>97/3</t>
  </si>
  <si>
    <t>97/4</t>
  </si>
  <si>
    <t>97/5</t>
  </si>
  <si>
    <t>105/3</t>
  </si>
  <si>
    <t>97/6</t>
  </si>
  <si>
    <t>97/7</t>
  </si>
  <si>
    <t>105/5</t>
  </si>
  <si>
    <t>97/8</t>
  </si>
  <si>
    <t>105/6</t>
  </si>
  <si>
    <t>97/9</t>
  </si>
  <si>
    <t>105/7</t>
  </si>
  <si>
    <t>97/10</t>
  </si>
  <si>
    <t>97/11</t>
  </si>
  <si>
    <t>105/9</t>
  </si>
  <si>
    <t>97/12</t>
  </si>
  <si>
    <t>98/1</t>
  </si>
  <si>
    <t>98/2</t>
  </si>
  <si>
    <t>98/3</t>
  </si>
  <si>
    <t>98/4</t>
  </si>
  <si>
    <t>98/5</t>
  </si>
  <si>
    <t>106/3</t>
  </si>
  <si>
    <t>98/6</t>
  </si>
  <si>
    <t>106/4</t>
  </si>
  <si>
    <t>98/7</t>
  </si>
  <si>
    <t>98/8</t>
  </si>
  <si>
    <t>106/6</t>
  </si>
  <si>
    <t>98/9</t>
  </si>
  <si>
    <t>98/10</t>
  </si>
  <si>
    <t>98/11</t>
  </si>
  <si>
    <t>106/9</t>
  </si>
  <si>
    <t>99/12</t>
  </si>
  <si>
    <t>100/3</t>
  </si>
  <si>
    <t>106/12</t>
  </si>
  <si>
    <t>100/6</t>
  </si>
  <si>
    <t>100/9</t>
  </si>
  <si>
    <t>100/12</t>
  </si>
  <si>
    <t>101/3</t>
  </si>
  <si>
    <t>101/6</t>
  </si>
  <si>
    <t>101/9</t>
  </si>
  <si>
    <t>101/12</t>
  </si>
  <si>
    <r>
      <rPr>
        <sz val="20"/>
        <rFont val="標楷體"/>
        <family val="4"/>
        <charset val="136"/>
      </rPr>
      <t>附圖</t>
    </r>
    <r>
      <rPr>
        <sz val="20"/>
        <rFont val="Times New Roman"/>
        <family val="1"/>
      </rPr>
      <t xml:space="preserve">1  </t>
    </r>
    <r>
      <rPr>
        <sz val="20"/>
        <rFont val="標楷體"/>
        <family val="4"/>
        <charset val="136"/>
      </rPr>
      <t>銀行辦理衍生性金融商品交易量趨勢統計</t>
    </r>
    <phoneticPr fontId="30" type="noConversion"/>
  </si>
  <si>
    <t>105/2</t>
    <phoneticPr fontId="3" type="noConversion"/>
  </si>
  <si>
    <t>105/4</t>
  </si>
  <si>
    <t>105/5</t>
    <phoneticPr fontId="3" type="noConversion"/>
  </si>
  <si>
    <t>105/8</t>
    <phoneticPr fontId="3" type="noConversion"/>
  </si>
  <si>
    <t>105/10</t>
  </si>
  <si>
    <t>105/11</t>
    <phoneticPr fontId="3" type="noConversion"/>
  </si>
  <si>
    <t>105/12</t>
  </si>
  <si>
    <t>106/1</t>
  </si>
  <si>
    <t>106/2</t>
    <phoneticPr fontId="3" type="noConversion"/>
  </si>
  <si>
    <t>106/5</t>
    <phoneticPr fontId="3" type="noConversion"/>
  </si>
  <si>
    <t>106/7</t>
  </si>
  <si>
    <t>106/8</t>
    <phoneticPr fontId="3" type="noConversion"/>
  </si>
  <si>
    <t>106/10</t>
  </si>
  <si>
    <t>106/11</t>
    <phoneticPr fontId="3" type="noConversion"/>
  </si>
  <si>
    <t>107/1</t>
  </si>
  <si>
    <t>107/2</t>
    <phoneticPr fontId="3" type="noConversion"/>
  </si>
  <si>
    <t>107/04</t>
  </si>
  <si>
    <t>107/05</t>
    <phoneticPr fontId="3" type="noConversion"/>
  </si>
  <si>
    <t>107/5</t>
    <phoneticPr fontId="3" type="noConversion"/>
  </si>
  <si>
    <r>
      <rPr>
        <sz val="18"/>
        <rFont val="標楷體"/>
        <family val="4"/>
        <charset val="136"/>
      </rPr>
      <t>附圖</t>
    </r>
    <r>
      <rPr>
        <sz val="18"/>
        <rFont val="Times New Roman"/>
        <family val="1"/>
      </rPr>
      <t>2  107</t>
    </r>
    <r>
      <rPr>
        <sz val="18"/>
        <rFont val="標楷體"/>
        <family val="4"/>
        <charset val="136"/>
      </rPr>
      <t>年</t>
    </r>
    <r>
      <rPr>
        <sz val="18"/>
        <rFont val="Times New Roman"/>
        <family val="1"/>
      </rPr>
      <t>5</t>
    </r>
    <r>
      <rPr>
        <sz val="18"/>
        <rFont val="標楷體"/>
        <family val="4"/>
        <charset val="136"/>
      </rPr>
      <t>月銀行衍生性金融商品交易量內容分析</t>
    </r>
    <phoneticPr fontId="30" type="noConversion"/>
  </si>
  <si>
    <t>幣別</t>
    <phoneticPr fontId="30" type="noConversion"/>
  </si>
  <si>
    <t>商品種類別</t>
  </si>
  <si>
    <t>幣別</t>
  </si>
  <si>
    <t>銀行類別</t>
  </si>
  <si>
    <t>匯率契約</t>
  </si>
  <si>
    <t>本國銀行</t>
    <phoneticPr fontId="30" type="noConversion"/>
  </si>
  <si>
    <t>利率契約</t>
  </si>
  <si>
    <t>涉及新臺幣交易</t>
    <phoneticPr fontId="30" type="noConversion"/>
  </si>
  <si>
    <t>外國銀行在台分行</t>
  </si>
  <si>
    <t>權益證券契約</t>
  </si>
  <si>
    <t>商品契約</t>
  </si>
  <si>
    <t>信用契約</t>
  </si>
  <si>
    <r>
      <t>點選圖形中心(物件) 右鍵必須出現</t>
    </r>
    <r>
      <rPr>
        <u/>
        <sz val="12"/>
        <color indexed="45"/>
        <rFont val="標楷體"/>
        <family val="4"/>
        <charset val="136"/>
      </rPr>
      <t>資料點格式</t>
    </r>
    <r>
      <rPr>
        <sz val="12"/>
        <color indexed="45"/>
        <rFont val="標楷體"/>
        <family val="4"/>
        <charset val="136"/>
      </rPr>
      <t xml:space="preserve"> 點選陰影 去陰影</t>
    </r>
    <phoneticPr fontId="3" type="noConversion"/>
  </si>
  <si>
    <t>圖形陰影才會消失</t>
    <phoneticPr fontId="3" type="noConversion"/>
  </si>
  <si>
    <t>105/01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</si>
</sst>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3">
    <numFmt numFmtId="41" formatCode="_-* #,##0_-;\-* #,##0_-;_-* &quot;-&quot;_-;_-@_-"/>
    <numFmt numFmtId="43" formatCode="_-* #,##0.00_-;\-* #,##0.00_-;_-* &quot;-&quot;??_-;_-@_-"/>
    <numFmt numFmtId="176" formatCode="_(* #,##0_);_(* \(#,##0\);_(* &quot;-&quot;_);_(@_)"/>
    <numFmt numFmtId="177" formatCode="0.00_);\(0.00\)"/>
    <numFmt numFmtId="178" formatCode="_(* #,##0_);_(* \(#,##0\);_(* \-_);_(@_)"/>
    <numFmt numFmtId="179" formatCode="_(* #,##0_);_(* &quot;(-&quot;#,##0_);_(* \-_);_(@_)"/>
    <numFmt numFmtId="180" formatCode="_-* #,##0.00_-;\-* #,##0.00_-;_-* &quot;-&quot;_-;_-@_-"/>
    <numFmt numFmtId="181" formatCode="0.00_ "/>
    <numFmt numFmtId="182" formatCode="#,##0_ "/>
    <numFmt numFmtId="183" formatCode="0.00_);[Red]\(0.00\)"/>
    <numFmt numFmtId="184" formatCode="_(* #,##0_);_(* \-#,##0_);_(* &quot;-&quot;_);_(@_)"/>
    <numFmt numFmtId="185" formatCode="#,##0.00_ "/>
    <numFmt numFmtId="186" formatCode="#,##0_);[Red]\(#,##0\)"/>
  </numFmts>
  <fonts count="46">
    <font>
      <sz val="12"/>
      <name val="Heiti TC"/>
      <family val="2"/>
    </font>
    <font>
      <sz val="12"/>
      <name val="Heiti TC"/>
      <family val="2"/>
    </font>
    <font>
      <b/>
      <sz val="22"/>
      <name val="標楷體"/>
      <family val="4"/>
      <charset val="136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2"/>
      <color rgb="FFFF0000"/>
      <name val="標楷體"/>
      <family val="4"/>
      <charset val="136"/>
    </font>
    <font>
      <sz val="12"/>
      <name val="標楷體"/>
      <family val="4"/>
      <charset val="136"/>
    </font>
    <font>
      <b/>
      <u/>
      <sz val="20"/>
      <name val="標楷體"/>
      <family val="4"/>
      <charset val="136"/>
    </font>
    <font>
      <sz val="12"/>
      <name val="Times New Roman"/>
      <family val="1"/>
    </font>
    <font>
      <sz val="14"/>
      <name val="標楷體"/>
      <family val="4"/>
      <charset val="136"/>
    </font>
    <font>
      <sz val="13"/>
      <name val="標楷體"/>
      <family val="4"/>
      <charset val="136"/>
    </font>
    <font>
      <b/>
      <sz val="16"/>
      <name val="標楷體"/>
      <family val="4"/>
      <charset val="136"/>
    </font>
    <font>
      <vertAlign val="superscript"/>
      <sz val="14"/>
      <name val="標楷體"/>
      <family val="4"/>
      <charset val="136"/>
    </font>
    <font>
      <b/>
      <sz val="13"/>
      <name val="標楷體"/>
      <family val="4"/>
      <charset val="136"/>
    </font>
    <font>
      <sz val="10"/>
      <name val="標楷體"/>
      <family val="4"/>
      <charset val="136"/>
    </font>
    <font>
      <b/>
      <sz val="14"/>
      <name val="標楷體"/>
      <family val="4"/>
      <charset val="136"/>
    </font>
    <font>
      <b/>
      <sz val="12"/>
      <name val="標楷體"/>
      <family val="4"/>
      <charset val="136"/>
    </font>
    <font>
      <b/>
      <vertAlign val="superscript"/>
      <sz val="12"/>
      <name val="標楷體"/>
      <family val="4"/>
      <charset val="136"/>
    </font>
    <font>
      <sz val="9"/>
      <name val="標楷體"/>
      <family val="4"/>
      <charset val="136"/>
    </font>
    <font>
      <b/>
      <sz val="18"/>
      <name val="標楷體"/>
      <family val="4"/>
      <charset val="136"/>
    </font>
    <font>
      <sz val="18"/>
      <name val="標楷體"/>
      <family val="4"/>
      <charset val="136"/>
    </font>
    <font>
      <sz val="16"/>
      <name val="標楷體"/>
      <family val="4"/>
      <charset val="136"/>
    </font>
    <font>
      <sz val="18"/>
      <name val="Heiti TC"/>
      <family val="2"/>
    </font>
    <font>
      <b/>
      <sz val="9"/>
      <color indexed="81"/>
      <name val="細明體"/>
      <family val="3"/>
      <charset val="136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9"/>
      <color indexed="81"/>
      <name val="細明體"/>
      <family val="3"/>
      <charset val="136"/>
    </font>
    <font>
      <sz val="12"/>
      <color rgb="FFFF0000"/>
      <name val="新細明體"/>
      <family val="1"/>
      <charset val="136"/>
    </font>
    <font>
      <u/>
      <sz val="9"/>
      <color indexed="12"/>
      <name val="Times New Roman"/>
      <family val="1"/>
    </font>
    <font>
      <strike/>
      <sz val="12"/>
      <name val="Times New Roman"/>
      <family val="1"/>
    </font>
    <font>
      <sz val="9"/>
      <name val="Heiti TC"/>
      <family val="2"/>
    </font>
    <font>
      <b/>
      <sz val="12"/>
      <color rgb="FFFF0000"/>
      <name val="標楷體"/>
      <family val="4"/>
      <charset val="136"/>
    </font>
    <font>
      <b/>
      <vertAlign val="superscript"/>
      <sz val="14"/>
      <name val="標楷體"/>
      <family val="4"/>
      <charset val="136"/>
    </font>
    <font>
      <sz val="20"/>
      <name val="Times New Roman"/>
      <family val="1"/>
    </font>
    <font>
      <sz val="20"/>
      <name val="標楷體"/>
      <family val="4"/>
      <charset val="136"/>
    </font>
    <font>
      <sz val="12"/>
      <name val="新細明體"/>
      <family val="1"/>
      <charset val="136"/>
    </font>
    <font>
      <sz val="12"/>
      <color rgb="FF3366FF"/>
      <name val="Times New Roman"/>
      <family val="1"/>
    </font>
    <font>
      <b/>
      <sz val="14"/>
      <color rgb="FFFF0000"/>
      <name val="Times New Roman"/>
      <family val="1"/>
    </font>
    <font>
      <b/>
      <sz val="14"/>
      <color rgb="FF0000FF"/>
      <name val="Times New Roman"/>
      <family val="1"/>
    </font>
    <font>
      <b/>
      <sz val="12"/>
      <color rgb="FF0000FF"/>
      <name val="Times New Roman"/>
      <family val="1"/>
    </font>
    <font>
      <b/>
      <sz val="9"/>
      <color indexed="63"/>
      <name val="新細明體"/>
      <family val="1"/>
      <charset val="136"/>
    </font>
    <font>
      <sz val="9"/>
      <color indexed="63"/>
      <name val="新細明體"/>
      <family val="1"/>
      <charset val="136"/>
    </font>
    <font>
      <sz val="18"/>
      <name val="Times New Roman"/>
      <family val="1"/>
    </font>
    <font>
      <sz val="10"/>
      <name val="新細明體"/>
      <family val="1"/>
      <charset val="136"/>
    </font>
    <font>
      <u/>
      <sz val="12"/>
      <color indexed="45"/>
      <name val="標楷體"/>
      <family val="4"/>
      <charset val="136"/>
    </font>
    <font>
      <sz val="12"/>
      <color indexed="45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4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double">
        <color rgb="FFFF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8">
    <xf numFmtId="0" fontId="0" fillId="0" borderId="0"/>
    <xf numFmtId="9" fontId="1" fillId="0" borderId="0" applyBorder="0" applyAlignment="0" applyProtection="0"/>
    <xf numFmtId="0" fontId="8" fillId="0" borderId="0"/>
    <xf numFmtId="0" fontId="27" fillId="0" borderId="30" applyAlignment="0" applyProtection="0"/>
    <xf numFmtId="0" fontId="8" fillId="0" borderId="0"/>
    <xf numFmtId="176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</cellStyleXfs>
  <cellXfs count="200">
    <xf numFmtId="0" fontId="0" fillId="0" borderId="0" xfId="0"/>
    <xf numFmtId="0" fontId="6" fillId="0" borderId="0" xfId="0" applyFont="1" applyFill="1"/>
    <xf numFmtId="0" fontId="6" fillId="0" borderId="0" xfId="0" applyFont="1" applyFill="1" applyAlignment="1">
      <alignment horizontal="left" vertical="center"/>
    </xf>
    <xf numFmtId="176" fontId="6" fillId="0" borderId="0" xfId="0" applyNumberFormat="1" applyFont="1" applyFill="1"/>
    <xf numFmtId="0" fontId="11" fillId="0" borderId="4" xfId="0" applyFont="1" applyFill="1" applyBorder="1" applyAlignment="1">
      <alignment horizontal="center" vertical="center" shrinkToFit="1"/>
    </xf>
    <xf numFmtId="49" fontId="9" fillId="0" borderId="5" xfId="2" applyNumberFormat="1" applyFont="1" applyFill="1" applyBorder="1" applyAlignment="1" applyProtection="1">
      <alignment horizontal="centerContinuous" vertical="center" wrapText="1"/>
      <protection hidden="1"/>
    </xf>
    <xf numFmtId="176" fontId="6" fillId="0" borderId="5" xfId="0" applyNumberFormat="1" applyFont="1" applyFill="1" applyBorder="1" applyAlignment="1">
      <alignment horizontal="centerContinuous" vertical="center" wrapText="1"/>
    </xf>
    <xf numFmtId="176" fontId="6" fillId="0" borderId="6" xfId="0" applyNumberFormat="1" applyFont="1" applyFill="1" applyBorder="1" applyAlignment="1">
      <alignment horizontal="centerContinuous" vertical="center" wrapText="1"/>
    </xf>
    <xf numFmtId="10" fontId="6" fillId="0" borderId="7" xfId="1" applyNumberFormat="1" applyFont="1" applyFill="1" applyBorder="1" applyAlignment="1">
      <alignment horizontal="centerContinuous" vertical="center" wrapText="1"/>
    </xf>
    <xf numFmtId="0" fontId="6" fillId="0" borderId="0" xfId="0" applyFont="1" applyFill="1" applyAlignment="1">
      <alignment horizontal="center" vertical="center" wrapText="1"/>
    </xf>
    <xf numFmtId="0" fontId="6" fillId="0" borderId="8" xfId="0" applyFont="1" applyFill="1" applyBorder="1" applyAlignment="1">
      <alignment shrinkToFit="1"/>
    </xf>
    <xf numFmtId="49" fontId="6" fillId="0" borderId="2" xfId="2" applyNumberFormat="1" applyFont="1" applyFill="1" applyBorder="1" applyAlignment="1" applyProtection="1">
      <alignment horizontal="center" vertical="center" shrinkToFit="1"/>
      <protection hidden="1"/>
    </xf>
    <xf numFmtId="49" fontId="6" fillId="0" borderId="2" xfId="2" applyNumberFormat="1" applyFont="1" applyFill="1" applyBorder="1" applyAlignment="1" applyProtection="1">
      <alignment horizontal="center" vertical="center"/>
      <protection hidden="1"/>
    </xf>
    <xf numFmtId="49" fontId="6" fillId="0" borderId="1" xfId="1" applyNumberFormat="1" applyFont="1" applyFill="1" applyBorder="1" applyAlignment="1" applyProtection="1">
      <alignment horizontal="center" vertical="center"/>
      <protection hidden="1"/>
    </xf>
    <xf numFmtId="0" fontId="13" fillId="0" borderId="9" xfId="2" applyFont="1" applyFill="1" applyBorder="1" applyAlignment="1" applyProtection="1">
      <alignment horizontal="left" vertical="center"/>
      <protection hidden="1"/>
    </xf>
    <xf numFmtId="176" fontId="15" fillId="0" borderId="10" xfId="0" applyNumberFormat="1" applyFont="1" applyFill="1" applyBorder="1" applyAlignment="1" applyProtection="1">
      <alignment horizontal="right" vertical="center"/>
      <protection locked="0"/>
    </xf>
    <xf numFmtId="176" fontId="15" fillId="0" borderId="11" xfId="0" applyNumberFormat="1" applyFont="1" applyFill="1" applyBorder="1" applyAlignment="1" applyProtection="1">
      <alignment horizontal="right" vertical="center"/>
      <protection locked="0"/>
    </xf>
    <xf numFmtId="176" fontId="15" fillId="0" borderId="12" xfId="0" applyNumberFormat="1" applyFont="1" applyFill="1" applyBorder="1" applyAlignment="1" applyProtection="1">
      <alignment horizontal="right" vertical="center"/>
      <protection locked="0"/>
    </xf>
    <xf numFmtId="177" fontId="15" fillId="0" borderId="13" xfId="1" applyNumberFormat="1" applyFont="1" applyFill="1" applyBorder="1" applyAlignment="1" applyProtection="1">
      <alignment horizontal="right" vertical="center"/>
      <protection locked="0"/>
    </xf>
    <xf numFmtId="0" fontId="6" fillId="0" borderId="14" xfId="2" applyFont="1" applyFill="1" applyBorder="1" applyAlignment="1" applyProtection="1">
      <alignment horizontal="left" vertical="center"/>
      <protection hidden="1"/>
    </xf>
    <xf numFmtId="176" fontId="9" fillId="0" borderId="15" xfId="0" applyNumberFormat="1" applyFont="1" applyFill="1" applyBorder="1" applyAlignment="1" applyProtection="1">
      <alignment horizontal="right" vertical="center"/>
      <protection locked="0"/>
    </xf>
    <xf numFmtId="177" fontId="9" fillId="0" borderId="16" xfId="1" applyNumberFormat="1" applyFont="1" applyFill="1" applyBorder="1" applyAlignment="1" applyProtection="1">
      <alignment horizontal="right" vertical="center"/>
      <protection locked="0"/>
    </xf>
    <xf numFmtId="177" fontId="9" fillId="0" borderId="17" xfId="1" applyNumberFormat="1" applyFont="1" applyFill="1" applyBorder="1" applyAlignment="1" applyProtection="1">
      <alignment horizontal="right" vertical="center"/>
      <protection locked="0"/>
    </xf>
    <xf numFmtId="179" fontId="9" fillId="0" borderId="17" xfId="1" applyNumberFormat="1" applyFont="1" applyFill="1" applyBorder="1" applyAlignment="1" applyProtection="1">
      <alignment horizontal="right" vertical="center"/>
      <protection locked="0"/>
    </xf>
    <xf numFmtId="0" fontId="6" fillId="0" borderId="18" xfId="2" applyFont="1" applyFill="1" applyBorder="1" applyAlignment="1" applyProtection="1">
      <alignment horizontal="left" vertical="center"/>
      <protection hidden="1"/>
    </xf>
    <xf numFmtId="176" fontId="9" fillId="0" borderId="19" xfId="0" applyNumberFormat="1" applyFont="1" applyFill="1" applyBorder="1" applyAlignment="1" applyProtection="1">
      <alignment horizontal="right" vertical="center"/>
      <protection locked="0"/>
    </xf>
    <xf numFmtId="41" fontId="9" fillId="0" borderId="17" xfId="1" applyNumberFormat="1" applyFont="1" applyFill="1" applyBorder="1" applyAlignment="1" applyProtection="1">
      <alignment horizontal="right" vertical="center"/>
      <protection locked="0"/>
    </xf>
    <xf numFmtId="0" fontId="16" fillId="0" borderId="9" xfId="2" applyFont="1" applyFill="1" applyBorder="1" applyAlignment="1" applyProtection="1">
      <alignment horizontal="left" vertical="center"/>
      <protection hidden="1"/>
    </xf>
    <xf numFmtId="0" fontId="6" fillId="0" borderId="20" xfId="2" applyFont="1" applyFill="1" applyBorder="1" applyAlignment="1" applyProtection="1">
      <alignment horizontal="left" vertical="center"/>
      <protection hidden="1"/>
    </xf>
    <xf numFmtId="0" fontId="6" fillId="0" borderId="20" xfId="2" applyFont="1" applyFill="1" applyBorder="1" applyAlignment="1" applyProtection="1">
      <alignment horizontal="left" vertical="center" shrinkToFit="1"/>
      <protection hidden="1"/>
    </xf>
    <xf numFmtId="0" fontId="15" fillId="0" borderId="9" xfId="2" applyFont="1" applyFill="1" applyBorder="1" applyAlignment="1" applyProtection="1">
      <alignment horizontal="center" vertical="center" shrinkToFit="1"/>
      <protection hidden="1"/>
    </xf>
    <xf numFmtId="0" fontId="16" fillId="0" borderId="9" xfId="2" applyFont="1" applyFill="1" applyBorder="1" applyAlignment="1" applyProtection="1">
      <alignment horizontal="left" vertical="center" shrinkToFit="1"/>
      <protection hidden="1"/>
    </xf>
    <xf numFmtId="180" fontId="15" fillId="0" borderId="13" xfId="1" applyNumberFormat="1" applyFont="1" applyFill="1" applyBorder="1" applyAlignment="1" applyProtection="1">
      <alignment horizontal="right" vertical="center"/>
      <protection locked="0"/>
    </xf>
    <xf numFmtId="0" fontId="6" fillId="0" borderId="21" xfId="2" applyFont="1" applyFill="1" applyBorder="1" applyAlignment="1" applyProtection="1">
      <alignment horizontal="left" vertical="center" shrinkToFit="1"/>
      <protection hidden="1"/>
    </xf>
    <xf numFmtId="0" fontId="1" fillId="0" borderId="14" xfId="2" applyFont="1" applyFill="1" applyBorder="1" applyAlignment="1" applyProtection="1">
      <alignment horizontal="left" vertical="center"/>
      <protection hidden="1"/>
    </xf>
    <xf numFmtId="0" fontId="1" fillId="0" borderId="21" xfId="2" applyFont="1" applyFill="1" applyBorder="1" applyAlignment="1" applyProtection="1">
      <alignment horizontal="left" vertical="center" shrinkToFit="1"/>
      <protection hidden="1"/>
    </xf>
    <xf numFmtId="176" fontId="9" fillId="0" borderId="12" xfId="0" applyNumberFormat="1" applyFont="1" applyFill="1" applyBorder="1" applyAlignment="1" applyProtection="1">
      <alignment horizontal="right" vertical="center"/>
      <protection locked="0"/>
    </xf>
    <xf numFmtId="41" fontId="15" fillId="0" borderId="13" xfId="1" applyNumberFormat="1" applyFont="1" applyFill="1" applyBorder="1" applyAlignment="1" applyProtection="1">
      <alignment horizontal="right" vertical="center"/>
      <protection locked="0"/>
    </xf>
    <xf numFmtId="0" fontId="1" fillId="0" borderId="20" xfId="2" applyFont="1" applyFill="1" applyBorder="1" applyAlignment="1" applyProtection="1">
      <alignment horizontal="left" vertical="center" shrinkToFit="1"/>
      <protection hidden="1"/>
    </xf>
    <xf numFmtId="0" fontId="1" fillId="0" borderId="14" xfId="2" applyFont="1" applyFill="1" applyBorder="1" applyAlignment="1" applyProtection="1">
      <alignment horizontal="left" vertical="center" shrinkToFit="1"/>
      <protection hidden="1"/>
    </xf>
    <xf numFmtId="176" fontId="9" fillId="0" borderId="22" xfId="0" applyNumberFormat="1" applyFont="1" applyFill="1" applyBorder="1" applyAlignment="1" applyProtection="1">
      <alignment horizontal="right" vertical="center"/>
      <protection locked="0"/>
    </xf>
    <xf numFmtId="0" fontId="1" fillId="0" borderId="23" xfId="2" applyFont="1" applyFill="1" applyBorder="1" applyAlignment="1" applyProtection="1">
      <alignment horizontal="left" vertical="center" shrinkToFit="1"/>
      <protection hidden="1"/>
    </xf>
    <xf numFmtId="176" fontId="9" fillId="0" borderId="24" xfId="0" applyNumberFormat="1" applyFont="1" applyFill="1" applyBorder="1" applyAlignment="1" applyProtection="1">
      <alignment horizontal="right" vertical="center"/>
      <protection locked="0"/>
    </xf>
    <xf numFmtId="176" fontId="6" fillId="0" borderId="0" xfId="2" applyNumberFormat="1" applyFont="1" applyFill="1" applyProtection="1">
      <protection hidden="1"/>
    </xf>
    <xf numFmtId="10" fontId="6" fillId="0" borderId="0" xfId="1" applyNumberFormat="1" applyFont="1" applyFill="1" applyAlignment="1" applyProtection="1">
      <protection hidden="1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49" fontId="9" fillId="0" borderId="26" xfId="2" applyNumberFormat="1" applyFont="1" applyFill="1" applyBorder="1" applyAlignment="1" applyProtection="1">
      <alignment horizontal="center" vertical="center" shrinkToFit="1"/>
      <protection hidden="1"/>
    </xf>
    <xf numFmtId="49" fontId="9" fillId="0" borderId="5" xfId="2" applyNumberFormat="1" applyFont="1" applyFill="1" applyBorder="1" applyAlignment="1" applyProtection="1">
      <alignment horizontal="center" vertical="center"/>
      <protection hidden="1"/>
    </xf>
    <xf numFmtId="49" fontId="9" fillId="0" borderId="16" xfId="2" applyNumberFormat="1" applyFont="1" applyFill="1" applyBorder="1" applyAlignment="1" applyProtection="1">
      <alignment horizontal="center" vertical="center"/>
      <protection hidden="1"/>
    </xf>
    <xf numFmtId="176" fontId="20" fillId="0" borderId="15" xfId="0" applyNumberFormat="1" applyFont="1" applyFill="1" applyBorder="1" applyAlignment="1">
      <alignment horizontal="center" vertical="center"/>
    </xf>
    <xf numFmtId="176" fontId="21" fillId="0" borderId="22" xfId="0" applyNumberFormat="1" applyFont="1" applyFill="1" applyBorder="1" applyProtection="1"/>
    <xf numFmtId="176" fontId="21" fillId="0" borderId="17" xfId="0" applyNumberFormat="1" applyFont="1" applyFill="1" applyBorder="1" applyProtection="1"/>
    <xf numFmtId="181" fontId="21" fillId="0" borderId="22" xfId="0" applyNumberFormat="1" applyFont="1" applyFill="1" applyBorder="1" applyProtection="1"/>
    <xf numFmtId="181" fontId="21" fillId="0" borderId="17" xfId="0" applyNumberFormat="1" applyFont="1" applyFill="1" applyBorder="1" applyProtection="1"/>
    <xf numFmtId="176" fontId="20" fillId="0" borderId="19" xfId="0" applyNumberFormat="1" applyFont="1" applyFill="1" applyBorder="1" applyAlignment="1">
      <alignment horizontal="center" vertical="center"/>
    </xf>
    <xf numFmtId="0" fontId="20" fillId="0" borderId="22" xfId="0" applyFont="1" applyFill="1" applyBorder="1" applyAlignment="1" applyProtection="1">
      <alignment horizontal="center" vertical="center"/>
    </xf>
    <xf numFmtId="182" fontId="21" fillId="0" borderId="22" xfId="0" applyNumberFormat="1" applyFont="1" applyFill="1" applyBorder="1" applyProtection="1"/>
    <xf numFmtId="182" fontId="21" fillId="0" borderId="17" xfId="0" applyNumberFormat="1" applyFont="1" applyFill="1" applyBorder="1" applyProtection="1"/>
    <xf numFmtId="0" fontId="20" fillId="0" borderId="24" xfId="0" applyFont="1" applyFill="1" applyBorder="1" applyAlignment="1" applyProtection="1">
      <alignment horizontal="center" vertical="center"/>
    </xf>
    <xf numFmtId="181" fontId="21" fillId="0" borderId="24" xfId="0" applyNumberFormat="1" applyFont="1" applyFill="1" applyBorder="1" applyProtection="1"/>
    <xf numFmtId="181" fontId="21" fillId="0" borderId="1" xfId="0" applyNumberFormat="1" applyFont="1" applyFill="1" applyBorder="1" applyProtection="1"/>
    <xf numFmtId="0" fontId="6" fillId="0" borderId="0" xfId="0" applyFont="1" applyFill="1" applyBorder="1" applyAlignment="1">
      <alignment vertical="center"/>
    </xf>
    <xf numFmtId="0" fontId="11" fillId="0" borderId="0" xfId="0" applyFont="1" applyFill="1" applyBorder="1" applyAlignment="1" applyProtection="1">
      <alignment horizontal="left" vertical="center"/>
    </xf>
    <xf numFmtId="182" fontId="9" fillId="0" borderId="0" xfId="0" applyNumberFormat="1" applyFont="1" applyFill="1" applyBorder="1" applyProtection="1"/>
    <xf numFmtId="10" fontId="9" fillId="0" borderId="0" xfId="1" applyNumberFormat="1" applyFont="1" applyFill="1" applyBorder="1" applyProtection="1"/>
    <xf numFmtId="10" fontId="6" fillId="0" borderId="0" xfId="1" applyNumberFormat="1" applyFont="1" applyFill="1"/>
    <xf numFmtId="0" fontId="6" fillId="0" borderId="0" xfId="0" applyFont="1" applyProtection="1"/>
    <xf numFmtId="0" fontId="6" fillId="0" borderId="0" xfId="0" applyFont="1" applyAlignment="1" applyProtection="1">
      <alignment horizontal="centerContinuous" vertical="center"/>
    </xf>
    <xf numFmtId="176" fontId="6" fillId="0" borderId="0" xfId="0" applyNumberFormat="1" applyFont="1" applyAlignment="1" applyProtection="1">
      <alignment horizontal="centerContinuous"/>
    </xf>
    <xf numFmtId="176" fontId="5" fillId="0" borderId="0" xfId="0" applyNumberFormat="1" applyFont="1" applyAlignment="1" applyProtection="1">
      <alignment horizontal="centerContinuous"/>
    </xf>
    <xf numFmtId="183" fontId="5" fillId="0" borderId="0" xfId="1" applyNumberFormat="1" applyFont="1" applyAlignment="1" applyProtection="1">
      <alignment horizontal="centerContinuous"/>
    </xf>
    <xf numFmtId="184" fontId="6" fillId="0" borderId="0" xfId="0" applyNumberFormat="1" applyFont="1" applyProtection="1"/>
    <xf numFmtId="0" fontId="6" fillId="0" borderId="0" xfId="0" applyFont="1" applyAlignment="1" applyProtection="1">
      <alignment horizontal="left" vertical="center"/>
    </xf>
    <xf numFmtId="176" fontId="6" fillId="0" borderId="0" xfId="0" applyNumberFormat="1" applyFont="1" applyProtection="1"/>
    <xf numFmtId="176" fontId="5" fillId="0" borderId="0" xfId="0" applyNumberFormat="1" applyFont="1" applyProtection="1"/>
    <xf numFmtId="183" fontId="5" fillId="0" borderId="0" xfId="0" applyNumberFormat="1" applyFont="1" applyProtection="1"/>
    <xf numFmtId="184" fontId="6" fillId="0" borderId="0" xfId="2" applyNumberFormat="1" applyFont="1" applyProtection="1">
      <protection hidden="1"/>
    </xf>
    <xf numFmtId="0" fontId="21" fillId="0" borderId="4" xfId="0" applyFont="1" applyBorder="1" applyAlignment="1" applyProtection="1">
      <alignment horizontal="center" vertical="center" shrinkToFit="1"/>
    </xf>
    <xf numFmtId="184" fontId="9" fillId="0" borderId="25" xfId="0" applyNumberFormat="1" applyFont="1" applyBorder="1" applyAlignment="1" applyProtection="1">
      <alignment horizontal="centerContinuous" vertical="center" wrapText="1"/>
    </xf>
    <xf numFmtId="0" fontId="6" fillId="0" borderId="16" xfId="0" applyFont="1" applyBorder="1" applyAlignment="1" applyProtection="1">
      <alignment horizontal="centerContinuous" vertical="center" wrapText="1"/>
    </xf>
    <xf numFmtId="0" fontId="6" fillId="0" borderId="0" xfId="0" applyFont="1" applyAlignment="1" applyProtection="1">
      <alignment horizontal="center" vertical="center" wrapText="1"/>
    </xf>
    <xf numFmtId="0" fontId="6" fillId="0" borderId="21" xfId="0" applyFont="1" applyBorder="1" applyAlignment="1" applyProtection="1">
      <alignment shrinkToFit="1"/>
    </xf>
    <xf numFmtId="49" fontId="6" fillId="0" borderId="27" xfId="2" applyNumberFormat="1" applyFont="1" applyFill="1" applyBorder="1" applyAlignment="1" applyProtection="1">
      <alignment horizontal="center" vertical="center"/>
      <protection hidden="1"/>
    </xf>
    <xf numFmtId="49" fontId="6" fillId="0" borderId="32" xfId="2" applyNumberFormat="1" applyFont="1" applyBorder="1" applyAlignment="1" applyProtection="1">
      <alignment horizontal="center" vertical="center"/>
      <protection hidden="1"/>
    </xf>
    <xf numFmtId="183" fontId="6" fillId="0" borderId="32" xfId="2" applyNumberFormat="1" applyFont="1" applyBorder="1" applyAlignment="1" applyProtection="1">
      <alignment horizontal="center" vertical="center"/>
      <protection hidden="1"/>
    </xf>
    <xf numFmtId="184" fontId="6" fillId="0" borderId="27" xfId="2" applyNumberFormat="1" applyFont="1" applyBorder="1" applyAlignment="1" applyProtection="1">
      <alignment horizontal="center" vertical="center"/>
      <protection hidden="1"/>
    </xf>
    <xf numFmtId="49" fontId="6" fillId="0" borderId="32" xfId="1" applyNumberFormat="1" applyFont="1" applyBorder="1" applyAlignment="1" applyProtection="1">
      <alignment horizontal="center" vertical="center"/>
      <protection hidden="1"/>
    </xf>
    <xf numFmtId="0" fontId="16" fillId="0" borderId="9" xfId="2" applyFont="1" applyBorder="1" applyAlignment="1" applyProtection="1">
      <alignment horizontal="left" vertical="center"/>
      <protection hidden="1"/>
    </xf>
    <xf numFmtId="176" fontId="6" fillId="0" borderId="10" xfId="0" applyNumberFormat="1" applyFont="1" applyBorder="1" applyAlignment="1" applyProtection="1">
      <alignment horizontal="right" vertical="center"/>
      <protection locked="0"/>
    </xf>
    <xf numFmtId="177" fontId="6" fillId="0" borderId="13" xfId="1" applyNumberFormat="1" applyFont="1" applyBorder="1" applyAlignment="1" applyProtection="1">
      <alignment horizontal="right" vertical="center"/>
      <protection locked="0"/>
    </xf>
    <xf numFmtId="184" fontId="6" fillId="0" borderId="10" xfId="0" applyNumberFormat="1" applyFont="1" applyBorder="1" applyAlignment="1" applyProtection="1">
      <alignment horizontal="right" vertical="center"/>
    </xf>
    <xf numFmtId="181" fontId="6" fillId="0" borderId="13" xfId="1" applyNumberFormat="1" applyFont="1" applyBorder="1" applyAlignment="1" applyProtection="1">
      <alignment horizontal="right" vertical="center"/>
      <protection locked="0"/>
    </xf>
    <xf numFmtId="177" fontId="5" fillId="0" borderId="0" xfId="0" applyNumberFormat="1" applyFont="1" applyAlignment="1" applyProtection="1">
      <alignment horizontal="center" vertical="center" wrapText="1"/>
    </xf>
    <xf numFmtId="176" fontId="5" fillId="0" borderId="0" xfId="0" applyNumberFormat="1" applyFont="1" applyAlignment="1" applyProtection="1">
      <alignment horizontal="center" vertical="center" wrapText="1"/>
    </xf>
    <xf numFmtId="0" fontId="6" fillId="0" borderId="20" xfId="2" applyFont="1" applyBorder="1" applyAlignment="1" applyProtection="1">
      <alignment horizontal="left" vertical="center"/>
      <protection hidden="1"/>
    </xf>
    <xf numFmtId="176" fontId="6" fillId="0" borderId="31" xfId="0" applyNumberFormat="1" applyFont="1" applyBorder="1" applyAlignment="1" applyProtection="1">
      <alignment horizontal="right" vertical="center"/>
      <protection locked="0"/>
    </xf>
    <xf numFmtId="177" fontId="6" fillId="0" borderId="33" xfId="1" applyNumberFormat="1" applyFont="1" applyBorder="1" applyAlignment="1" applyProtection="1">
      <alignment horizontal="right" vertical="center"/>
      <protection locked="0"/>
    </xf>
    <xf numFmtId="184" fontId="6" fillId="0" borderId="28" xfId="0" applyNumberFormat="1" applyFont="1" applyBorder="1" applyAlignment="1" applyProtection="1">
      <alignment horizontal="right" vertical="center"/>
    </xf>
    <xf numFmtId="181" fontId="6" fillId="0" borderId="33" xfId="1" applyNumberFormat="1" applyFont="1" applyBorder="1" applyAlignment="1" applyProtection="1">
      <alignment horizontal="right" vertical="center"/>
      <protection locked="0"/>
    </xf>
    <xf numFmtId="185" fontId="5" fillId="0" borderId="0" xfId="0" applyNumberFormat="1" applyFont="1" applyAlignment="1" applyProtection="1">
      <alignment horizontal="center" vertical="center" wrapText="1"/>
    </xf>
    <xf numFmtId="0" fontId="6" fillId="0" borderId="14" xfId="2" applyFont="1" applyBorder="1" applyAlignment="1" applyProtection="1">
      <alignment horizontal="left" vertical="center"/>
      <protection hidden="1"/>
    </xf>
    <xf numFmtId="176" fontId="6" fillId="0" borderId="34" xfId="0" applyNumberFormat="1" applyFont="1" applyBorder="1" applyAlignment="1" applyProtection="1">
      <alignment horizontal="right" vertical="center"/>
      <protection locked="0"/>
    </xf>
    <xf numFmtId="176" fontId="6" fillId="0" borderId="35" xfId="0" applyNumberFormat="1" applyFont="1" applyBorder="1" applyAlignment="1" applyProtection="1">
      <alignment horizontal="right" vertical="center"/>
      <protection locked="0"/>
    </xf>
    <xf numFmtId="184" fontId="6" fillId="0" borderId="34" xfId="0" applyNumberFormat="1" applyFont="1" applyBorder="1" applyAlignment="1" applyProtection="1">
      <alignment horizontal="right" vertical="center"/>
    </xf>
    <xf numFmtId="184" fontId="6" fillId="0" borderId="17" xfId="0" applyNumberFormat="1" applyFont="1" applyBorder="1" applyAlignment="1" applyProtection="1">
      <alignment horizontal="right" vertical="center"/>
    </xf>
    <xf numFmtId="0" fontId="5" fillId="0" borderId="0" xfId="0" applyFont="1" applyAlignment="1" applyProtection="1">
      <alignment horizontal="center" vertical="center" wrapText="1"/>
    </xf>
    <xf numFmtId="177" fontId="6" fillId="0" borderId="17" xfId="1" applyNumberFormat="1" applyFont="1" applyBorder="1" applyAlignment="1" applyProtection="1">
      <alignment horizontal="right" vertical="center"/>
      <protection locked="0"/>
    </xf>
    <xf numFmtId="181" fontId="6" fillId="0" borderId="17" xfId="1" applyNumberFormat="1" applyFont="1" applyBorder="1" applyAlignment="1" applyProtection="1">
      <alignment horizontal="right" vertical="center"/>
      <protection locked="0"/>
    </xf>
    <xf numFmtId="185" fontId="6" fillId="0" borderId="17" xfId="1" applyNumberFormat="1" applyFont="1" applyBorder="1" applyAlignment="1" applyProtection="1">
      <alignment horizontal="right" vertical="center"/>
      <protection locked="0"/>
    </xf>
    <xf numFmtId="181" fontId="6" fillId="0" borderId="17" xfId="1" applyNumberFormat="1" applyFont="1" applyFill="1" applyBorder="1" applyAlignment="1" applyProtection="1">
      <alignment horizontal="right" vertical="center"/>
      <protection locked="0"/>
    </xf>
    <xf numFmtId="0" fontId="6" fillId="0" borderId="18" xfId="2" applyFont="1" applyBorder="1" applyAlignment="1" applyProtection="1">
      <alignment horizontal="left" vertical="center"/>
      <protection hidden="1"/>
    </xf>
    <xf numFmtId="176" fontId="6" fillId="0" borderId="29" xfId="0" applyNumberFormat="1" applyFont="1" applyBorder="1" applyAlignment="1" applyProtection="1">
      <alignment horizontal="right" vertical="center"/>
      <protection locked="0"/>
    </xf>
    <xf numFmtId="41" fontId="6" fillId="0" borderId="32" xfId="1" applyNumberFormat="1" applyFont="1" applyBorder="1" applyAlignment="1" applyProtection="1">
      <alignment horizontal="right" vertical="center"/>
      <protection locked="0"/>
    </xf>
    <xf numFmtId="184" fontId="6" fillId="0" borderId="27" xfId="0" applyNumberFormat="1" applyFont="1" applyBorder="1" applyAlignment="1" applyProtection="1">
      <alignment horizontal="right" vertical="center"/>
    </xf>
    <xf numFmtId="185" fontId="6" fillId="0" borderId="17" xfId="1" applyNumberFormat="1" applyFont="1" applyFill="1" applyBorder="1" applyAlignment="1" applyProtection="1">
      <alignment horizontal="right" vertical="center"/>
      <protection locked="0"/>
    </xf>
    <xf numFmtId="184" fontId="6" fillId="0" borderId="31" xfId="0" applyNumberFormat="1" applyFont="1" applyBorder="1" applyAlignment="1" applyProtection="1">
      <alignment horizontal="right" vertical="center"/>
    </xf>
    <xf numFmtId="176" fontId="6" fillId="0" borderId="27" xfId="0" applyNumberFormat="1" applyFont="1" applyBorder="1" applyAlignment="1" applyProtection="1">
      <alignment horizontal="right" vertical="center"/>
      <protection locked="0"/>
    </xf>
    <xf numFmtId="43" fontId="6" fillId="0" borderId="17" xfId="1" applyNumberFormat="1" applyFont="1" applyBorder="1" applyAlignment="1" applyProtection="1">
      <alignment horizontal="right" vertical="center"/>
      <protection locked="0"/>
    </xf>
    <xf numFmtId="176" fontId="6" fillId="0" borderId="36" xfId="0" applyNumberFormat="1" applyFont="1" applyBorder="1" applyAlignment="1" applyProtection="1">
      <alignment horizontal="right" vertical="center"/>
      <protection locked="0"/>
    </xf>
    <xf numFmtId="177" fontId="6" fillId="0" borderId="32" xfId="1" applyNumberFormat="1" applyFont="1" applyBorder="1" applyAlignment="1" applyProtection="1">
      <alignment horizontal="right" vertical="center"/>
      <protection locked="0"/>
    </xf>
    <xf numFmtId="181" fontId="6" fillId="0" borderId="32" xfId="1" applyNumberFormat="1" applyFont="1" applyBorder="1" applyAlignment="1" applyProtection="1">
      <alignment horizontal="right" vertical="center"/>
      <protection locked="0"/>
    </xf>
    <xf numFmtId="0" fontId="16" fillId="0" borderId="9" xfId="2" applyFont="1" applyBorder="1" applyAlignment="1" applyProtection="1">
      <alignment horizontal="center" vertical="center"/>
      <protection hidden="1"/>
    </xf>
    <xf numFmtId="0" fontId="16" fillId="0" borderId="9" xfId="2" applyFont="1" applyBorder="1" applyAlignment="1" applyProtection="1">
      <alignment horizontal="left" vertical="center" shrinkToFit="1"/>
      <protection hidden="1"/>
    </xf>
    <xf numFmtId="176" fontId="6" fillId="0" borderId="37" xfId="0" applyNumberFormat="1" applyFont="1" applyBorder="1" applyAlignment="1" applyProtection="1">
      <alignment horizontal="right" vertical="center"/>
      <protection locked="0"/>
    </xf>
    <xf numFmtId="180" fontId="6" fillId="0" borderId="13" xfId="1" applyNumberFormat="1" applyFont="1" applyBorder="1" applyAlignment="1" applyProtection="1">
      <alignment horizontal="right" vertical="center"/>
      <protection locked="0"/>
    </xf>
    <xf numFmtId="0" fontId="31" fillId="0" borderId="0" xfId="0" applyFont="1" applyAlignment="1" applyProtection="1">
      <alignment horizontal="center" vertical="center" wrapText="1"/>
    </xf>
    <xf numFmtId="0" fontId="16" fillId="0" borderId="0" xfId="0" applyFont="1" applyAlignment="1" applyProtection="1">
      <alignment horizontal="center" vertical="center" wrapText="1"/>
    </xf>
    <xf numFmtId="0" fontId="6" fillId="0" borderId="21" xfId="2" applyFont="1" applyBorder="1" applyAlignment="1" applyProtection="1">
      <alignment horizontal="left" vertical="center"/>
      <protection hidden="1"/>
    </xf>
    <xf numFmtId="176" fontId="6" fillId="0" borderId="38" xfId="0" applyNumberFormat="1" applyFont="1" applyBorder="1" applyAlignment="1" applyProtection="1">
      <alignment horizontal="right" vertical="center"/>
      <protection locked="0"/>
    </xf>
    <xf numFmtId="180" fontId="6" fillId="0" borderId="16" xfId="1" applyNumberFormat="1" applyFont="1" applyBorder="1" applyAlignment="1" applyProtection="1">
      <alignment horizontal="right" vertical="center"/>
      <protection locked="0"/>
    </xf>
    <xf numFmtId="41" fontId="6" fillId="0" borderId="17" xfId="1" applyNumberFormat="1" applyFont="1" applyBorder="1" applyAlignment="1" applyProtection="1">
      <alignment horizontal="right" vertical="center"/>
      <protection locked="0"/>
    </xf>
    <xf numFmtId="41" fontId="6" fillId="0" borderId="13" xfId="1" applyNumberFormat="1" applyFont="1" applyBorder="1" applyAlignment="1" applyProtection="1">
      <alignment horizontal="right" vertical="center"/>
      <protection locked="0"/>
    </xf>
    <xf numFmtId="184" fontId="6" fillId="0" borderId="13" xfId="0" applyNumberFormat="1" applyFont="1" applyBorder="1" applyAlignment="1" applyProtection="1">
      <alignment horizontal="right" vertical="center"/>
    </xf>
    <xf numFmtId="176" fontId="6" fillId="0" borderId="28" xfId="0" applyNumberFormat="1" applyFont="1" applyBorder="1" applyAlignment="1" applyProtection="1">
      <alignment horizontal="right" vertical="center"/>
      <protection locked="0"/>
    </xf>
    <xf numFmtId="41" fontId="6" fillId="0" borderId="33" xfId="1" applyNumberFormat="1" applyFont="1" applyBorder="1" applyAlignment="1" applyProtection="1">
      <alignment horizontal="right" vertical="center"/>
      <protection locked="0"/>
    </xf>
    <xf numFmtId="0" fontId="6" fillId="0" borderId="23" xfId="2" applyFont="1" applyBorder="1" applyAlignment="1" applyProtection="1">
      <alignment horizontal="left" vertical="center"/>
      <protection hidden="1"/>
    </xf>
    <xf numFmtId="0" fontId="15" fillId="0" borderId="9" xfId="2" applyFont="1" applyBorder="1" applyAlignment="1" applyProtection="1">
      <alignment horizontal="center" vertical="center"/>
      <protection hidden="1"/>
    </xf>
    <xf numFmtId="0" fontId="6" fillId="0" borderId="0" xfId="0" applyFont="1" applyAlignment="1">
      <alignment horizontal="left" vertical="center"/>
    </xf>
    <xf numFmtId="176" fontId="6" fillId="0" borderId="0" xfId="2" applyNumberFormat="1" applyFont="1" applyProtection="1">
      <protection hidden="1"/>
    </xf>
    <xf numFmtId="176" fontId="5" fillId="0" borderId="0" xfId="2" applyNumberFormat="1" applyFont="1" applyProtection="1">
      <protection hidden="1"/>
    </xf>
    <xf numFmtId="10" fontId="5" fillId="0" borderId="0" xfId="1" applyNumberFormat="1" applyFont="1" applyAlignment="1" applyProtection="1">
      <protection hidden="1"/>
    </xf>
    <xf numFmtId="0" fontId="6" fillId="0" borderId="0" xfId="2" applyFont="1" applyAlignment="1" applyProtection="1">
      <alignment horizontal="center" vertical="center" wrapText="1"/>
      <protection hidden="1"/>
    </xf>
    <xf numFmtId="0" fontId="6" fillId="0" borderId="0" xfId="2" applyFont="1" applyProtection="1">
      <protection hidden="1"/>
    </xf>
    <xf numFmtId="0" fontId="6" fillId="0" borderId="0" xfId="2" applyFont="1" applyAlignment="1" applyProtection="1">
      <alignment horizontal="left"/>
      <protection hidden="1"/>
    </xf>
    <xf numFmtId="0" fontId="6" fillId="0" borderId="0" xfId="2" applyFont="1"/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183" fontId="5" fillId="0" borderId="0" xfId="1" applyNumberFormat="1" applyFont="1" applyProtection="1"/>
    <xf numFmtId="0" fontId="8" fillId="0" borderId="0" xfId="3" applyFont="1" applyFill="1" applyBorder="1" applyAlignment="1">
      <alignment vertical="center"/>
    </xf>
    <xf numFmtId="0" fontId="8" fillId="0" borderId="0" xfId="3" applyFont="1" applyFill="1" applyBorder="1" applyAlignment="1">
      <alignment horizontal="left"/>
    </xf>
    <xf numFmtId="186" fontId="8" fillId="0" borderId="0" xfId="3" applyNumberFormat="1" applyFont="1" applyFill="1" applyBorder="1" applyAlignment="1">
      <alignment horizontal="right"/>
    </xf>
    <xf numFmtId="186" fontId="8" fillId="0" borderId="39" xfId="3" applyNumberFormat="1" applyFont="1" applyFill="1" applyBorder="1" applyAlignment="1">
      <alignment horizontal="right"/>
    </xf>
    <xf numFmtId="0" fontId="8" fillId="0" borderId="0" xfId="3" applyFont="1" applyFill="1" applyBorder="1"/>
    <xf numFmtId="186" fontId="8" fillId="0" borderId="0" xfId="3" applyNumberFormat="1" applyFont="1" applyFill="1" applyBorder="1" applyAlignment="1">
      <alignment horizontal="right" vertical="center"/>
    </xf>
    <xf numFmtId="49" fontId="36" fillId="0" borderId="0" xfId="3" applyNumberFormat="1" applyFont="1" applyFill="1" applyBorder="1" applyAlignment="1">
      <alignment vertical="center"/>
    </xf>
    <xf numFmtId="186" fontId="36" fillId="0" borderId="0" xfId="3" applyNumberFormat="1" applyFont="1" applyFill="1" applyBorder="1" applyAlignment="1">
      <alignment horizontal="right" vertical="center"/>
    </xf>
    <xf numFmtId="186" fontId="36" fillId="0" borderId="0" xfId="3" applyNumberFormat="1" applyFont="1" applyFill="1" applyBorder="1" applyAlignment="1">
      <alignment horizontal="right"/>
    </xf>
    <xf numFmtId="186" fontId="36" fillId="0" borderId="39" xfId="3" applyNumberFormat="1" applyFont="1" applyFill="1" applyBorder="1" applyAlignment="1">
      <alignment horizontal="right"/>
    </xf>
    <xf numFmtId="178" fontId="8" fillId="0" borderId="0" xfId="3" applyNumberFormat="1" applyFont="1" applyFill="1" applyBorder="1" applyAlignment="1" applyProtection="1">
      <alignment horizontal="right" vertical="center"/>
      <protection locked="0"/>
    </xf>
    <xf numFmtId="178" fontId="8" fillId="0" borderId="39" xfId="3" applyNumberFormat="1" applyFont="1" applyFill="1" applyBorder="1" applyAlignment="1" applyProtection="1">
      <alignment horizontal="right" vertical="center"/>
      <protection locked="0"/>
    </xf>
    <xf numFmtId="0" fontId="8" fillId="2" borderId="0" xfId="3" applyFont="1" applyFill="1" applyBorder="1" applyAlignment="1">
      <alignment horizontal="left"/>
    </xf>
    <xf numFmtId="0" fontId="37" fillId="2" borderId="0" xfId="3" applyFont="1" applyFill="1" applyBorder="1"/>
    <xf numFmtId="0" fontId="8" fillId="2" borderId="0" xfId="3" applyFont="1" applyFill="1" applyBorder="1"/>
    <xf numFmtId="178" fontId="8" fillId="2" borderId="0" xfId="3" applyNumberFormat="1" applyFont="1" applyFill="1" applyBorder="1" applyAlignment="1" applyProtection="1">
      <alignment horizontal="right" vertical="center"/>
      <protection locked="0"/>
    </xf>
    <xf numFmtId="186" fontId="8" fillId="2" borderId="0" xfId="3" applyNumberFormat="1" applyFont="1" applyFill="1" applyBorder="1" applyAlignment="1">
      <alignment horizontal="right"/>
    </xf>
    <xf numFmtId="186" fontId="8" fillId="2" borderId="39" xfId="3" applyNumberFormat="1" applyFont="1" applyFill="1" applyBorder="1" applyAlignment="1">
      <alignment horizontal="right"/>
    </xf>
    <xf numFmtId="49" fontId="36" fillId="2" borderId="0" xfId="3" applyNumberFormat="1" applyFont="1" applyFill="1" applyBorder="1" applyAlignment="1">
      <alignment vertical="center"/>
    </xf>
    <xf numFmtId="186" fontId="36" fillId="2" borderId="0" xfId="3" applyNumberFormat="1" applyFont="1" applyFill="1" applyBorder="1" applyAlignment="1">
      <alignment horizontal="right" vertical="center"/>
    </xf>
    <xf numFmtId="186" fontId="36" fillId="2" borderId="0" xfId="3" applyNumberFormat="1" applyFont="1" applyFill="1" applyBorder="1" applyAlignment="1">
      <alignment horizontal="right"/>
    </xf>
    <xf numFmtId="186" fontId="36" fillId="2" borderId="39" xfId="3" applyNumberFormat="1" applyFont="1" applyFill="1" applyBorder="1" applyAlignment="1">
      <alignment horizontal="right"/>
    </xf>
    <xf numFmtId="0" fontId="38" fillId="0" borderId="0" xfId="3" applyFont="1" applyFill="1" applyBorder="1"/>
    <xf numFmtId="0" fontId="39" fillId="0" borderId="0" xfId="3" applyFont="1" applyFill="1" applyBorder="1"/>
    <xf numFmtId="49" fontId="8" fillId="0" borderId="0" xfId="3" applyNumberFormat="1" applyFont="1" applyFill="1" applyBorder="1" applyAlignment="1">
      <alignment vertical="center"/>
    </xf>
    <xf numFmtId="0" fontId="35" fillId="0" borderId="0" xfId="3" applyFont="1" applyFill="1" applyBorder="1" applyAlignment="1">
      <alignment vertical="center"/>
    </xf>
    <xf numFmtId="0" fontId="43" fillId="0" borderId="0" xfId="3" applyFont="1" applyFill="1" applyBorder="1" applyAlignment="1">
      <alignment vertical="center"/>
    </xf>
    <xf numFmtId="181" fontId="43" fillId="0" borderId="0" xfId="3" applyNumberFormat="1" applyFont="1" applyFill="1" applyBorder="1" applyAlignment="1">
      <alignment vertical="center"/>
    </xf>
    <xf numFmtId="0" fontId="43" fillId="0" borderId="0" xfId="3" applyFont="1" applyFill="1" applyBorder="1" applyAlignment="1">
      <alignment vertical="center" wrapText="1"/>
    </xf>
    <xf numFmtId="0" fontId="5" fillId="0" borderId="0" xfId="3" applyFont="1" applyFill="1" applyBorder="1" applyAlignment="1">
      <alignment vertical="center"/>
    </xf>
    <xf numFmtId="0" fontId="27" fillId="0" borderId="0" xfId="3" applyFont="1" applyFill="1" applyBorder="1" applyAlignment="1">
      <alignment vertical="center"/>
    </xf>
    <xf numFmtId="0" fontId="42" fillId="0" borderId="0" xfId="3" applyFont="1" applyFill="1" applyBorder="1" applyAlignment="1">
      <alignment horizontal="center" vertical="center"/>
    </xf>
    <xf numFmtId="0" fontId="21" fillId="0" borderId="0" xfId="3" applyFont="1" applyFill="1" applyBorder="1" applyAlignment="1">
      <alignment horizontal="center" vertical="center"/>
    </xf>
    <xf numFmtId="0" fontId="33" fillId="0" borderId="0" xfId="3" applyFont="1" applyFill="1" applyBorder="1" applyAlignment="1">
      <alignment horizontal="center" vertical="center"/>
    </xf>
    <xf numFmtId="0" fontId="19" fillId="0" borderId="25" xfId="0" applyFont="1" applyFill="1" applyBorder="1" applyAlignment="1" applyProtection="1">
      <alignment horizontal="center" vertical="center"/>
    </xf>
    <xf numFmtId="0" fontId="19" fillId="0" borderId="26" xfId="0" applyFont="1" applyFill="1" applyBorder="1" applyAlignment="1" applyProtection="1">
      <alignment horizontal="center" vertical="center"/>
    </xf>
    <xf numFmtId="0" fontId="19" fillId="0" borderId="27" xfId="0" applyFont="1" applyFill="1" applyBorder="1" applyAlignment="1" applyProtection="1">
      <alignment horizontal="center" vertical="center"/>
    </xf>
    <xf numFmtId="0" fontId="19" fillId="0" borderId="28" xfId="0" applyFont="1" applyFill="1" applyBorder="1" applyAlignment="1" applyProtection="1">
      <alignment horizontal="center" vertical="center"/>
    </xf>
    <xf numFmtId="0" fontId="22" fillId="0" borderId="29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3" fontId="10" fillId="0" borderId="3" xfId="2" applyNumberFormat="1" applyFont="1" applyFill="1" applyBorder="1" applyAlignment="1" applyProtection="1">
      <alignment horizontal="right"/>
      <protection hidden="1"/>
    </xf>
    <xf numFmtId="0" fontId="2" fillId="0" borderId="0" xfId="0" applyFont="1" applyAlignment="1" applyProtection="1">
      <alignment horizontal="center" vertical="center"/>
    </xf>
    <xf numFmtId="0" fontId="6" fillId="0" borderId="0" xfId="0" applyFont="1" applyAlignment="1" applyProtection="1">
      <alignment horizontal="center" vertical="center"/>
    </xf>
    <xf numFmtId="49" fontId="9" fillId="0" borderId="31" xfId="2" applyNumberFormat="1" applyFont="1" applyBorder="1" applyAlignment="1" applyProtection="1">
      <alignment horizontal="center" vertical="center" wrapText="1"/>
      <protection hidden="1"/>
    </xf>
    <xf numFmtId="49" fontId="9" fillId="0" borderId="16" xfId="2" applyNumberFormat="1" applyFont="1" applyBorder="1" applyAlignment="1" applyProtection="1">
      <alignment horizontal="center" vertical="center" wrapText="1"/>
      <protection hidden="1"/>
    </xf>
    <xf numFmtId="0" fontId="6" fillId="0" borderId="0" xfId="0" applyFont="1" applyAlignment="1">
      <alignment horizontal="left" vertical="center"/>
    </xf>
    <xf numFmtId="0" fontId="33" fillId="0" borderId="0" xfId="3" applyFont="1" applyFill="1" applyBorder="1" applyAlignment="1">
      <alignment horizontal="center" vertical="center"/>
    </xf>
    <xf numFmtId="0" fontId="42" fillId="0" borderId="0" xfId="3" applyFont="1" applyFill="1" applyBorder="1" applyAlignment="1">
      <alignment horizontal="center" vertical="center"/>
    </xf>
    <xf numFmtId="0" fontId="21" fillId="0" borderId="0" xfId="3" applyFont="1" applyFill="1" applyBorder="1" applyAlignment="1">
      <alignment horizontal="center" vertical="center"/>
    </xf>
  </cellXfs>
  <cellStyles count="8">
    <cellStyle name="TableStyleLight1" xfId="3"/>
    <cellStyle name="一般" xfId="0" builtinId="0"/>
    <cellStyle name="一般 2" xfId="4"/>
    <cellStyle name="一般_衍交月報" xfId="2"/>
    <cellStyle name="千分位[0] 2" xfId="5"/>
    <cellStyle name="百分比" xfId="1" builtinId="5"/>
    <cellStyle name="百分比 2" xfId="6"/>
    <cellStyle name="超連結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1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6.4655148379593672E-2"/>
          <c:y val="0.12124278364862318"/>
          <c:w val="0.91433871410990164"/>
          <c:h val="0.82992694613287366"/>
        </c:manualLayout>
      </c:layout>
      <c:lineChart>
        <c:grouping val="standard"/>
        <c:varyColors val="0"/>
        <c:ser>
          <c:idx val="0"/>
          <c:order val="0"/>
          <c:tx>
            <c:strRef>
              <c:f>'附圖1 '!$BC$2</c:f>
              <c:strCache>
                <c:ptCount val="1"/>
                <c:pt idx="0">
                  <c:v>總交易量</c:v>
                </c:pt>
              </c:strCache>
            </c:strRef>
          </c:tx>
          <c:spPr>
            <a:ln w="28575">
              <a:solidFill>
                <a:srgbClr val="0070C0"/>
              </a:solidFill>
            </a:ln>
            <a:effectLst/>
          </c:spPr>
          <c:marker>
            <c:symbol val="diamond"/>
            <c:size val="7"/>
            <c:spPr>
              <a:effectLst/>
            </c:spPr>
          </c:marker>
          <c:dLbls>
            <c:dLbl>
              <c:idx val="1"/>
              <c:layout>
                <c:manualLayout>
                  <c:x val="2.4645717806531116E-3"/>
                  <c:y val="-1.3506994693680656E-2"/>
                </c:manualLayout>
              </c:layout>
              <c:spPr/>
              <c:txPr>
                <a:bodyPr/>
                <a:lstStyle/>
                <a:p>
                  <a:pPr algn="ctr" rtl="0">
                    <a:defRPr lang="zh-TW" altLang="en-US" sz="1000" b="0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2.90522557138768E-2"/>
                  <c:y val="-3.245279578837016E-2"/>
                </c:manualLayout>
              </c:layout>
              <c:spPr/>
              <c:txPr>
                <a:bodyPr/>
                <a:lstStyle/>
                <a:p>
                  <a:pPr algn="ctr" rtl="0">
                    <a:defRPr lang="zh-TW" altLang="en-US" sz="1000" b="0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1.9000392973059513E-2"/>
                  <c:y val="-2.8651997371529715E-2"/>
                </c:manualLayout>
              </c:layout>
              <c:spPr/>
              <c:txPr>
                <a:bodyPr/>
                <a:lstStyle/>
                <a:p>
                  <a:pPr algn="ctr" rtl="0">
                    <a:defRPr lang="zh-TW" altLang="en-US" sz="1000" b="0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3.0220016398135076E-2"/>
                  <c:y val="-6.3442612365205431E-2"/>
                </c:manualLayout>
              </c:layout>
              <c:spPr/>
              <c:txPr>
                <a:bodyPr/>
                <a:lstStyle/>
                <a:p>
                  <a:pPr algn="ctr" rtl="0">
                    <a:defRPr lang="zh-TW" altLang="en-US" sz="1000" b="0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3"/>
              <c:layout>
                <c:manualLayout>
                  <c:x val="9.4197097821182706E-4"/>
                  <c:y val="-7.8349685305255795E-3"/>
                </c:manualLayout>
              </c:layout>
              <c:spPr/>
              <c:txPr>
                <a:bodyPr/>
                <a:lstStyle/>
                <a:p>
                  <a:pPr algn="ctr" rtl="0">
                    <a:defRPr lang="zh-TW" altLang="en-US" sz="1000" b="0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layout>
                <c:manualLayout>
                  <c:x val="-2.7529654911435514E-2"/>
                  <c:y val="-4.020024993257898E-2"/>
                </c:manualLayout>
              </c:layout>
              <c:spPr/>
              <c:txPr>
                <a:bodyPr/>
                <a:lstStyle/>
                <a:p>
                  <a:pPr algn="ctr" rtl="0">
                    <a:defRPr lang="zh-TW" altLang="en-US" sz="1000" b="0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9"/>
              <c:layout>
                <c:manualLayout>
                  <c:x val="-2.4381115946458632E-2"/>
                  <c:y val="-2.8302243695659604E-2"/>
                </c:manualLayout>
              </c:layout>
              <c:spPr/>
              <c:txPr>
                <a:bodyPr/>
                <a:lstStyle/>
                <a:p>
                  <a:pPr algn="ctr" rtl="0">
                    <a:defRPr lang="zh-TW" altLang="en-US" sz="1000" b="0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2"/>
              <c:layout>
                <c:manualLayout>
                  <c:x val="-2.532308692467046E-2"/>
                  <c:y val="-3.0435862666226055E-2"/>
                </c:manualLayout>
              </c:layout>
              <c:spPr/>
              <c:txPr>
                <a:bodyPr/>
                <a:lstStyle/>
                <a:p>
                  <a:pPr algn="ctr" rtl="0">
                    <a:defRPr lang="zh-TW" altLang="en-US" sz="1000" b="0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5"/>
              <c:layout>
                <c:manualLayout>
                  <c:x val="-4.8059149722735672E-2"/>
                  <c:y val="-4.8239266763145203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8"/>
              <c:layout>
                <c:manualLayout>
                  <c:x val="-4.0239665051110755E-2"/>
                  <c:y val="-3.052322511784435E-2"/>
                </c:manualLayout>
              </c:layout>
              <c:spPr/>
              <c:txPr>
                <a:bodyPr/>
                <a:lstStyle/>
                <a:p>
                  <a:pPr algn="ctr" rtl="0">
                    <a:defRPr lang="zh-TW" altLang="en-US" sz="1000" b="0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1"/>
              <c:layout>
                <c:manualLayout>
                  <c:x val="-2.6361894227177239E-2"/>
                  <c:y val="-1.9004144018900677E-2"/>
                </c:manualLayout>
              </c:layout>
              <c:spPr/>
              <c:txPr>
                <a:bodyPr/>
                <a:lstStyle/>
                <a:p>
                  <a:pPr algn="ctr" rtl="0">
                    <a:defRPr lang="zh-TW" altLang="en-US" sz="1000" b="0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4"/>
              <c:layout>
                <c:manualLayout>
                  <c:x val="-2.610379340290412E-2"/>
                  <c:y val="-3.0260985828290999E-2"/>
                </c:manualLayout>
              </c:layout>
              <c:spPr/>
              <c:txPr>
                <a:bodyPr/>
                <a:lstStyle/>
                <a:p>
                  <a:pPr algn="ctr" rtl="0">
                    <a:defRPr lang="zh-TW" altLang="en-US" sz="1000" b="0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7"/>
              <c:layout>
                <c:manualLayout>
                  <c:x val="0"/>
                  <c:y val="2.1225277375783887E-2"/>
                </c:manualLayout>
              </c:layout>
              <c:spPr/>
              <c:txPr>
                <a:bodyPr/>
                <a:lstStyle/>
                <a:p>
                  <a:pPr algn="ctr" rtl="0">
                    <a:defRPr lang="zh-TW" altLang="en-US" sz="1000" b="0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0"/>
              <c:layout>
                <c:manualLayout>
                  <c:x val="0"/>
                  <c:y val="-2.3154848046309694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'附圖1 '!$BI$27:$BI$67</c:f>
              <c:strCache>
                <c:ptCount val="41"/>
                <c:pt idx="1">
                  <c:v>104/2</c:v>
                </c:pt>
                <c:pt idx="4">
                  <c:v>104/5</c:v>
                </c:pt>
                <c:pt idx="7">
                  <c:v>104/8</c:v>
                </c:pt>
                <c:pt idx="10">
                  <c:v>104/11</c:v>
                </c:pt>
                <c:pt idx="13">
                  <c:v>105/2</c:v>
                </c:pt>
                <c:pt idx="16">
                  <c:v>105/5</c:v>
                </c:pt>
                <c:pt idx="19">
                  <c:v>105/8</c:v>
                </c:pt>
                <c:pt idx="22">
                  <c:v>105/11</c:v>
                </c:pt>
                <c:pt idx="25">
                  <c:v>106/2</c:v>
                </c:pt>
                <c:pt idx="28">
                  <c:v>106/5</c:v>
                </c:pt>
                <c:pt idx="31">
                  <c:v>106/8</c:v>
                </c:pt>
                <c:pt idx="34">
                  <c:v>106/11</c:v>
                </c:pt>
                <c:pt idx="37">
                  <c:v>107/2</c:v>
                </c:pt>
                <c:pt idx="40">
                  <c:v>107/5</c:v>
                </c:pt>
              </c:strCache>
            </c:strRef>
          </c:cat>
          <c:val>
            <c:numRef>
              <c:f>'附圖1 '!$BF$27:$BF$67</c:f>
              <c:numCache>
                <c:formatCode>#,##0_);[Red]\(#,##0\)</c:formatCode>
                <c:ptCount val="41"/>
                <c:pt idx="0">
                  <c:v>15149.333000000001</c:v>
                </c:pt>
                <c:pt idx="1">
                  <c:v>9956.7710000000006</c:v>
                </c:pt>
                <c:pt idx="2">
                  <c:v>14340.477999999999</c:v>
                </c:pt>
                <c:pt idx="3">
                  <c:v>14340.477999999999</c:v>
                </c:pt>
                <c:pt idx="4">
                  <c:v>13881.805</c:v>
                </c:pt>
                <c:pt idx="5">
                  <c:v>14408.177</c:v>
                </c:pt>
                <c:pt idx="6">
                  <c:v>16289.603999999999</c:v>
                </c:pt>
                <c:pt idx="7">
                  <c:v>16054.540999999999</c:v>
                </c:pt>
                <c:pt idx="8">
                  <c:v>13411.941000000001</c:v>
                </c:pt>
                <c:pt idx="9">
                  <c:v>13160.733</c:v>
                </c:pt>
                <c:pt idx="10">
                  <c:v>11892.248</c:v>
                </c:pt>
                <c:pt idx="11">
                  <c:v>13723.92</c:v>
                </c:pt>
                <c:pt idx="12">
                  <c:v>15057.259</c:v>
                </c:pt>
                <c:pt idx="13">
                  <c:v>10309.36</c:v>
                </c:pt>
                <c:pt idx="14">
                  <c:v>13953.181</c:v>
                </c:pt>
                <c:pt idx="15">
                  <c:v>12325.602999999999</c:v>
                </c:pt>
                <c:pt idx="16">
                  <c:v>13012</c:v>
                </c:pt>
                <c:pt idx="17">
                  <c:v>13540</c:v>
                </c:pt>
                <c:pt idx="18">
                  <c:v>12689</c:v>
                </c:pt>
                <c:pt idx="19">
                  <c:v>13599</c:v>
                </c:pt>
                <c:pt idx="20">
                  <c:v>12690</c:v>
                </c:pt>
                <c:pt idx="21">
                  <c:v>12059</c:v>
                </c:pt>
                <c:pt idx="22">
                  <c:v>13805</c:v>
                </c:pt>
                <c:pt idx="23">
                  <c:v>11903</c:v>
                </c:pt>
                <c:pt idx="24">
                  <c:v>11480</c:v>
                </c:pt>
                <c:pt idx="25">
                  <c:v>11069</c:v>
                </c:pt>
                <c:pt idx="26">
                  <c:v>14674</c:v>
                </c:pt>
                <c:pt idx="27">
                  <c:v>10435</c:v>
                </c:pt>
                <c:pt idx="28">
                  <c:v>11701</c:v>
                </c:pt>
                <c:pt idx="29">
                  <c:v>13045</c:v>
                </c:pt>
                <c:pt idx="30">
                  <c:v>12087</c:v>
                </c:pt>
                <c:pt idx="31">
                  <c:v>13053</c:v>
                </c:pt>
                <c:pt idx="32">
                  <c:v>12860</c:v>
                </c:pt>
                <c:pt idx="33">
                  <c:v>11795</c:v>
                </c:pt>
                <c:pt idx="34">
                  <c:v>12548</c:v>
                </c:pt>
                <c:pt idx="35">
                  <c:v>11425</c:v>
                </c:pt>
                <c:pt idx="36">
                  <c:v>14953</c:v>
                </c:pt>
                <c:pt idx="37">
                  <c:v>11160</c:v>
                </c:pt>
                <c:pt idx="38">
                  <c:v>15468</c:v>
                </c:pt>
                <c:pt idx="39">
                  <c:v>13629</c:v>
                </c:pt>
                <c:pt idx="40">
                  <c:v>15994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'附圖1 '!$BD$2</c:f>
              <c:strCache>
                <c:ptCount val="1"/>
                <c:pt idx="0">
                  <c:v>匯率有關契約</c:v>
                </c:pt>
              </c:strCache>
            </c:strRef>
          </c:tx>
          <c:spPr>
            <a:ln w="28575">
              <a:solidFill>
                <a:schemeClr val="accent6">
                  <a:lumMod val="75000"/>
                </a:schemeClr>
              </a:solidFill>
            </a:ln>
          </c:spPr>
          <c:marker>
            <c:symbol val="square"/>
            <c:size val="5"/>
          </c:marker>
          <c:dLbls>
            <c:dLbl>
              <c:idx val="1"/>
              <c:layout>
                <c:manualLayout>
                  <c:x val="-2.2761760242792108E-2"/>
                  <c:y val="2.470543519574306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3.3658773244841622E-2"/>
                  <c:y val="2.914760835792776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4.1439542792825572E-2"/>
                  <c:y val="3.6282917602014651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2.7819969823550245E-2"/>
                  <c:y val="2.865184543683125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3"/>
              <c:layout>
                <c:manualLayout>
                  <c:x val="-2.4026302478502782E-2"/>
                  <c:y val="2.280501710376282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layout>
                <c:manualLayout>
                  <c:x val="-1.922618267910596E-2"/>
                  <c:y val="3.6399451515738535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9"/>
              <c:layout>
                <c:manualLayout>
                  <c:x val="-2.4090801034343905E-2"/>
                  <c:y val="4.0229421394684564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2"/>
              <c:layout>
                <c:manualLayout>
                  <c:x val="-2.532308692467046E-2"/>
                  <c:y val="6.3325926516783093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5"/>
              <c:layout>
                <c:manualLayout>
                  <c:x val="-2.2761760242792108E-2"/>
                  <c:y val="3.0406689471683838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8"/>
              <c:layout>
                <c:manualLayout>
                  <c:x val="-2.2858612174402413E-2"/>
                  <c:y val="3.6399451515738604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1"/>
              <c:layout>
                <c:manualLayout>
                  <c:x val="-2.0852217872026534E-2"/>
                  <c:y val="3.4994663293716428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4"/>
              <c:layout>
                <c:manualLayout>
                  <c:x val="-2.525856171860218E-2"/>
                  <c:y val="5.943776564832434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7"/>
              <c:layout>
                <c:manualLayout>
                  <c:x val="-4.9291435613062233E-3"/>
                  <c:y val="2.1224973506386954E-2"/>
                </c:manualLayout>
              </c:layout>
              <c:spPr/>
              <c:txPr>
                <a:bodyPr/>
                <a:lstStyle/>
                <a:p>
                  <a:pPr algn="ctr" rtl="0">
                    <a:defRPr lang="en-US" altLang="en-US" sz="1000" b="0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0"/>
              <c:layout>
                <c:manualLayout>
                  <c:x val="0"/>
                  <c:y val="-1.929570670525808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'附圖1 '!$BI$27:$BI$67</c:f>
              <c:strCache>
                <c:ptCount val="41"/>
                <c:pt idx="1">
                  <c:v>104/2</c:v>
                </c:pt>
                <c:pt idx="4">
                  <c:v>104/5</c:v>
                </c:pt>
                <c:pt idx="7">
                  <c:v>104/8</c:v>
                </c:pt>
                <c:pt idx="10">
                  <c:v>104/11</c:v>
                </c:pt>
                <c:pt idx="13">
                  <c:v>105/2</c:v>
                </c:pt>
                <c:pt idx="16">
                  <c:v>105/5</c:v>
                </c:pt>
                <c:pt idx="19">
                  <c:v>105/8</c:v>
                </c:pt>
                <c:pt idx="22">
                  <c:v>105/11</c:v>
                </c:pt>
                <c:pt idx="25">
                  <c:v>106/2</c:v>
                </c:pt>
                <c:pt idx="28">
                  <c:v>106/5</c:v>
                </c:pt>
                <c:pt idx="31">
                  <c:v>106/8</c:v>
                </c:pt>
                <c:pt idx="34">
                  <c:v>106/11</c:v>
                </c:pt>
                <c:pt idx="37">
                  <c:v>107/2</c:v>
                </c:pt>
                <c:pt idx="40">
                  <c:v>107/5</c:v>
                </c:pt>
              </c:strCache>
            </c:strRef>
          </c:cat>
          <c:val>
            <c:numRef>
              <c:f>'附圖1 '!$BG$27:$BG$67</c:f>
              <c:numCache>
                <c:formatCode>#,##0_);[Red]\(#,##0\)</c:formatCode>
                <c:ptCount val="41"/>
                <c:pt idx="0">
                  <c:v>14134.245999999999</c:v>
                </c:pt>
                <c:pt idx="1">
                  <c:v>9383.1489999999994</c:v>
                </c:pt>
                <c:pt idx="2">
                  <c:v>13514.628000000001</c:v>
                </c:pt>
                <c:pt idx="3">
                  <c:v>13514.628000000001</c:v>
                </c:pt>
                <c:pt idx="4">
                  <c:v>12778.061</c:v>
                </c:pt>
                <c:pt idx="5">
                  <c:v>13369.029</c:v>
                </c:pt>
                <c:pt idx="6">
                  <c:v>15260.742</c:v>
                </c:pt>
                <c:pt idx="7">
                  <c:v>14640.31</c:v>
                </c:pt>
                <c:pt idx="8">
                  <c:v>12407.145</c:v>
                </c:pt>
                <c:pt idx="9">
                  <c:v>12085.445</c:v>
                </c:pt>
                <c:pt idx="10">
                  <c:v>10928.33</c:v>
                </c:pt>
                <c:pt idx="11">
                  <c:v>12592.200999999999</c:v>
                </c:pt>
                <c:pt idx="12">
                  <c:v>13383.339</c:v>
                </c:pt>
                <c:pt idx="13">
                  <c:v>9413.5869999999995</c:v>
                </c:pt>
                <c:pt idx="14">
                  <c:v>12408.257</c:v>
                </c:pt>
                <c:pt idx="15">
                  <c:v>11245.394</c:v>
                </c:pt>
                <c:pt idx="16">
                  <c:v>11751</c:v>
                </c:pt>
                <c:pt idx="17">
                  <c:v>12248</c:v>
                </c:pt>
                <c:pt idx="18">
                  <c:v>11495</c:v>
                </c:pt>
                <c:pt idx="19">
                  <c:v>12140</c:v>
                </c:pt>
                <c:pt idx="20">
                  <c:v>11426</c:v>
                </c:pt>
                <c:pt idx="21">
                  <c:v>11110</c:v>
                </c:pt>
                <c:pt idx="22">
                  <c:v>12627</c:v>
                </c:pt>
                <c:pt idx="23">
                  <c:v>11297</c:v>
                </c:pt>
                <c:pt idx="24">
                  <c:v>10671</c:v>
                </c:pt>
                <c:pt idx="25">
                  <c:v>10206</c:v>
                </c:pt>
                <c:pt idx="26">
                  <c:v>13008</c:v>
                </c:pt>
                <c:pt idx="27">
                  <c:v>9368</c:v>
                </c:pt>
                <c:pt idx="28">
                  <c:v>10309</c:v>
                </c:pt>
                <c:pt idx="29">
                  <c:v>11139</c:v>
                </c:pt>
                <c:pt idx="30">
                  <c:v>10746</c:v>
                </c:pt>
                <c:pt idx="31">
                  <c:v>11344</c:v>
                </c:pt>
                <c:pt idx="32">
                  <c:v>11480</c:v>
                </c:pt>
                <c:pt idx="33">
                  <c:v>10394</c:v>
                </c:pt>
                <c:pt idx="34">
                  <c:v>11373</c:v>
                </c:pt>
                <c:pt idx="35">
                  <c:v>10385</c:v>
                </c:pt>
                <c:pt idx="36">
                  <c:v>12723</c:v>
                </c:pt>
                <c:pt idx="37">
                  <c:v>9050</c:v>
                </c:pt>
                <c:pt idx="38">
                  <c:v>13226</c:v>
                </c:pt>
                <c:pt idx="39">
                  <c:v>11874</c:v>
                </c:pt>
                <c:pt idx="40">
                  <c:v>13665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'附圖1 '!$BE$2</c:f>
              <c:strCache>
                <c:ptCount val="1"/>
                <c:pt idx="0">
                  <c:v>利率有關契約</c:v>
                </c:pt>
              </c:strCache>
            </c:strRef>
          </c:tx>
          <c:spPr>
            <a:ln w="28575">
              <a:solidFill>
                <a:srgbClr val="00B050"/>
              </a:solidFill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effectLst/>
            </c:spPr>
          </c:marker>
          <c:dLbls>
            <c:dLbl>
              <c:idx val="1"/>
              <c:layout>
                <c:manualLayout>
                  <c:x val="-1.6439049064238747E-2"/>
                  <c:y val="-2.280501710376282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2.0232675771370764E-2"/>
                  <c:y val="-2.280501710376282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1.7703591299949417E-2"/>
                  <c:y val="-1.9004180919802355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2.0232675771370716E-2"/>
                  <c:y val="-2.470543519574306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3"/>
              <c:layout>
                <c:manualLayout>
                  <c:x val="-1.8968133535660091E-2"/>
                  <c:y val="-2.660585328772329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6"/>
              <c:layout>
                <c:manualLayout>
                  <c:x val="-2.0232675771370764E-2"/>
                  <c:y val="-2.280501710376282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9"/>
              <c:layout>
                <c:manualLayout>
                  <c:x val="-1.6439049064238747E-2"/>
                  <c:y val="-2.280501710376282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2"/>
              <c:layout>
                <c:manualLayout>
                  <c:x val="-1.8968133535660091E-2"/>
                  <c:y val="-2.280501710376282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5"/>
              <c:layout>
                <c:manualLayout>
                  <c:x val="-1.7703591299949417E-2"/>
                  <c:y val="-2.280501710376282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8"/>
              <c:layout>
                <c:manualLayout>
                  <c:x val="-1.8968133535660184E-2"/>
                  <c:y val="-2.090459901178259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1"/>
              <c:layout>
                <c:manualLayout>
                  <c:x val="-1.8968133535660091E-2"/>
                  <c:y val="-2.0904599011782592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4"/>
              <c:layout>
                <c:manualLayout>
                  <c:x val="-2.1497218007081438E-2"/>
                  <c:y val="-2.6605853287723299E-2"/>
                </c:manualLayout>
              </c:layout>
              <c:spPr/>
              <c:txPr>
                <a:bodyPr/>
                <a:lstStyle/>
                <a:p>
                  <a:pPr>
                    <a:defRPr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7"/>
              <c:layout>
                <c:manualLayout>
                  <c:x val="-2.2181146025878003E-2"/>
                  <c:y val="-2.7013989387361312E-2"/>
                </c:manualLayout>
              </c:layout>
              <c:spPr/>
              <c:txPr>
                <a:bodyPr/>
                <a:lstStyle/>
                <a:p>
                  <a:pPr algn="ctr" rtl="0">
                    <a:defRPr lang="en-US" altLang="en-US" sz="1000" b="0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0"/>
              <c:layout>
                <c:manualLayout>
                  <c:x val="-1.9716574245224893E-2"/>
                  <c:y val="-2.7013989387361312E-2"/>
                </c:manualLayout>
              </c:layout>
              <c:spPr/>
              <c:txPr>
                <a:bodyPr/>
                <a:lstStyle/>
                <a:p>
                  <a:pPr>
                    <a:defRPr/>
                  </a:pPr>
                  <a:endParaRPr lang="zh-TW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</c:dLbls>
          <c:cat>
            <c:strRef>
              <c:f>'附圖1 '!$BI$27:$BI$67</c:f>
              <c:strCache>
                <c:ptCount val="41"/>
                <c:pt idx="1">
                  <c:v>104/2</c:v>
                </c:pt>
                <c:pt idx="4">
                  <c:v>104/5</c:v>
                </c:pt>
                <c:pt idx="7">
                  <c:v>104/8</c:v>
                </c:pt>
                <c:pt idx="10">
                  <c:v>104/11</c:v>
                </c:pt>
                <c:pt idx="13">
                  <c:v>105/2</c:v>
                </c:pt>
                <c:pt idx="16">
                  <c:v>105/5</c:v>
                </c:pt>
                <c:pt idx="19">
                  <c:v>105/8</c:v>
                </c:pt>
                <c:pt idx="22">
                  <c:v>105/11</c:v>
                </c:pt>
                <c:pt idx="25">
                  <c:v>106/2</c:v>
                </c:pt>
                <c:pt idx="28">
                  <c:v>106/5</c:v>
                </c:pt>
                <c:pt idx="31">
                  <c:v>106/8</c:v>
                </c:pt>
                <c:pt idx="34">
                  <c:v>106/11</c:v>
                </c:pt>
                <c:pt idx="37">
                  <c:v>107/2</c:v>
                </c:pt>
                <c:pt idx="40">
                  <c:v>107/5</c:v>
                </c:pt>
              </c:strCache>
            </c:strRef>
          </c:cat>
          <c:val>
            <c:numRef>
              <c:f>'附圖1 '!$BH$27:$BH$67</c:f>
              <c:numCache>
                <c:formatCode>#,##0_);[Red]\(#,##0\)</c:formatCode>
                <c:ptCount val="41"/>
                <c:pt idx="0">
                  <c:v>523.03399999999999</c:v>
                </c:pt>
                <c:pt idx="1">
                  <c:v>316.33800000000002</c:v>
                </c:pt>
                <c:pt idx="2">
                  <c:v>475.40300000000002</c:v>
                </c:pt>
                <c:pt idx="3">
                  <c:v>475.40300000000002</c:v>
                </c:pt>
                <c:pt idx="4">
                  <c:v>761.50800000000004</c:v>
                </c:pt>
                <c:pt idx="5">
                  <c:v>610.36199999999997</c:v>
                </c:pt>
                <c:pt idx="6">
                  <c:v>612.32100000000003</c:v>
                </c:pt>
                <c:pt idx="7">
                  <c:v>964.87599999999998</c:v>
                </c:pt>
                <c:pt idx="8">
                  <c:v>563.23900000000003</c:v>
                </c:pt>
                <c:pt idx="9">
                  <c:v>719.44399999999996</c:v>
                </c:pt>
                <c:pt idx="10">
                  <c:v>588.1</c:v>
                </c:pt>
                <c:pt idx="11">
                  <c:v>626.75199999999995</c:v>
                </c:pt>
                <c:pt idx="12">
                  <c:v>1113.615</c:v>
                </c:pt>
                <c:pt idx="13">
                  <c:v>674.68499999999995</c:v>
                </c:pt>
                <c:pt idx="14">
                  <c:v>1138.152</c:v>
                </c:pt>
                <c:pt idx="15">
                  <c:v>716.53</c:v>
                </c:pt>
                <c:pt idx="16">
                  <c:v>938.85500000000002</c:v>
                </c:pt>
                <c:pt idx="17">
                  <c:v>986</c:v>
                </c:pt>
                <c:pt idx="18">
                  <c:v>862</c:v>
                </c:pt>
                <c:pt idx="19">
                  <c:v>1069</c:v>
                </c:pt>
                <c:pt idx="20">
                  <c:v>959</c:v>
                </c:pt>
                <c:pt idx="21">
                  <c:v>764</c:v>
                </c:pt>
                <c:pt idx="22">
                  <c:v>918</c:v>
                </c:pt>
                <c:pt idx="23">
                  <c:v>455</c:v>
                </c:pt>
                <c:pt idx="24">
                  <c:v>651</c:v>
                </c:pt>
                <c:pt idx="25">
                  <c:v>677</c:v>
                </c:pt>
                <c:pt idx="26">
                  <c:v>1231</c:v>
                </c:pt>
                <c:pt idx="27">
                  <c:v>636</c:v>
                </c:pt>
                <c:pt idx="28">
                  <c:v>857</c:v>
                </c:pt>
                <c:pt idx="29">
                  <c:v>1229</c:v>
                </c:pt>
                <c:pt idx="30">
                  <c:v>946</c:v>
                </c:pt>
                <c:pt idx="31">
                  <c:v>1289</c:v>
                </c:pt>
                <c:pt idx="32">
                  <c:v>1034</c:v>
                </c:pt>
                <c:pt idx="33">
                  <c:v>1135</c:v>
                </c:pt>
                <c:pt idx="34">
                  <c:v>864</c:v>
                </c:pt>
                <c:pt idx="35">
                  <c:v>781</c:v>
                </c:pt>
                <c:pt idx="36">
                  <c:v>1916</c:v>
                </c:pt>
                <c:pt idx="37">
                  <c:v>1816</c:v>
                </c:pt>
                <c:pt idx="38">
                  <c:v>1893</c:v>
                </c:pt>
                <c:pt idx="39">
                  <c:v>1374</c:v>
                </c:pt>
                <c:pt idx="40">
                  <c:v>1864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9522048"/>
        <c:axId val="99523584"/>
      </c:lineChart>
      <c:catAx>
        <c:axId val="9952204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>
            <a:solidFill>
              <a:srgbClr val="000000"/>
            </a:solidFill>
          </a:ln>
        </c:spPr>
        <c:txPr>
          <a:bodyPr rot="0" vert="horz"/>
          <a:lstStyle/>
          <a:p>
            <a:pPr>
              <a:defRPr sz="900" baseline="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zh-TW"/>
          </a:p>
        </c:txPr>
        <c:crossAx val="99523584"/>
        <c:crossesAt val="0"/>
        <c:auto val="1"/>
        <c:lblAlgn val="ctr"/>
        <c:lblOffset val="100"/>
        <c:tickMarkSkip val="1"/>
        <c:noMultiLvlLbl val="1"/>
      </c:catAx>
      <c:valAx>
        <c:axId val="99523584"/>
        <c:scaling>
          <c:orientation val="minMax"/>
          <c:max val="2000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 sz="1200" b="0">
                    <a:latin typeface="標楷體" panose="03000509000000000000" pitchFamily="65" charset="-120"/>
                    <a:ea typeface="標楷體" panose="03000509000000000000" pitchFamily="65" charset="-120"/>
                  </a:defRPr>
                </a:pPr>
                <a:r>
                  <a:rPr lang="zh-TW" sz="1200" b="0">
                    <a:latin typeface="標楷體" panose="03000509000000000000" pitchFamily="65" charset="-120"/>
                    <a:ea typeface="標楷體" panose="03000509000000000000" pitchFamily="65" charset="-120"/>
                  </a:rPr>
                  <a:t>新臺幣十億元</a:t>
                </a:r>
              </a:p>
            </c:rich>
          </c:tx>
          <c:layout>
            <c:manualLayout>
              <c:xMode val="edge"/>
              <c:yMode val="edge"/>
              <c:x val="7.3629567098937032E-3"/>
              <c:y val="6.0483380243171486E-2"/>
            </c:manualLayout>
          </c:layout>
          <c:overlay val="1"/>
          <c:spPr>
            <a:noFill/>
            <a:ln>
              <a:noFill/>
            </a:ln>
          </c:spPr>
        </c:title>
        <c:numFmt formatCode="#,##0_);[Red]\(#,##0\)" sourceLinked="0"/>
        <c:majorTickMark val="in"/>
        <c:minorTickMark val="none"/>
        <c:tickLblPos val="nextTo"/>
        <c:spPr>
          <a:ln>
            <a:solidFill>
              <a:srgbClr val="000000"/>
            </a:solidFill>
          </a:ln>
        </c:spPr>
        <c:txPr>
          <a:bodyPr/>
          <a:lstStyle/>
          <a:p>
            <a:pPr>
              <a:defRPr sz="1000" baseline="0">
                <a:latin typeface="Times New Roman" panose="02020603050405020304" pitchFamily="18" charset="0"/>
                <a:cs typeface="Times New Roman" panose="02020603050405020304" pitchFamily="18" charset="0"/>
              </a:defRPr>
            </a:pPr>
            <a:endParaRPr lang="zh-TW"/>
          </a:p>
        </c:txPr>
        <c:crossAx val="99522048"/>
        <c:crossesAt val="1"/>
        <c:crossBetween val="between"/>
        <c:majorUnit val="2000"/>
      </c:valAx>
      <c:spPr>
        <a:noFill/>
        <a:ln>
          <a:solidFill>
            <a:schemeClr val="bg1">
              <a:lumMod val="65000"/>
            </a:schemeClr>
          </a:solidFill>
        </a:ln>
      </c:spPr>
    </c:plotArea>
    <c:legend>
      <c:legendPos val="r"/>
      <c:layout>
        <c:manualLayout>
          <c:xMode val="edge"/>
          <c:yMode val="edge"/>
          <c:x val="0.15804066543438078"/>
          <c:y val="1.1577424023154847E-2"/>
          <c:w val="0.6756007393715342"/>
          <c:h val="5.4992764109985527E-2"/>
        </c:manualLayout>
      </c:layout>
      <c:overlay val="1"/>
      <c:spPr>
        <a:noFill/>
        <a:ln>
          <a:noFill/>
        </a:ln>
      </c:spPr>
      <c:txPr>
        <a:bodyPr/>
        <a:lstStyle/>
        <a:p>
          <a:pPr>
            <a:defRPr sz="1100">
              <a:latin typeface="標楷體" panose="03000509000000000000" pitchFamily="65" charset="-120"/>
              <a:ea typeface="標楷體" panose="03000509000000000000" pitchFamily="65" charset="-120"/>
            </a:defRPr>
          </a:pPr>
          <a:endParaRPr lang="zh-TW"/>
        </a:p>
      </c:txPr>
    </c:legend>
    <c:plotVisOnly val="1"/>
    <c:dispBlanksAs val="zero"/>
    <c:showDLblsOverMax val="1"/>
  </c:chart>
  <c:spPr>
    <a:solidFill>
      <a:srgbClr val="FFFFFF"/>
    </a:solidFill>
    <a:ln>
      <a:noFill/>
    </a:ln>
  </c:spPr>
  <c:printSettings>
    <c:headerFooter/>
    <c:pageMargins b="1" l="0.75" r="0.75" t="1" header="0.5" footer="0.5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5142029835103097"/>
          <c:y val="0.1892895284641144"/>
          <c:w val="0.53268831243810255"/>
          <c:h val="0.67848877726491086"/>
        </c:manualLayout>
      </c:layout>
      <c:pieChart>
        <c:varyColors val="1"/>
        <c:ser>
          <c:idx val="0"/>
          <c:order val="0"/>
          <c:spPr>
            <a:solidFill>
              <a:srgbClr val="4F81BD"/>
            </a:solidFill>
            <a:ln w="3175">
              <a:solidFill>
                <a:srgbClr val="333333"/>
              </a:solidFill>
              <a:prstDash val="solid"/>
            </a:ln>
          </c:spPr>
          <c:dPt>
            <c:idx val="0"/>
            <c:bubble3D val="0"/>
            <c:spPr>
              <a:solidFill>
                <a:srgbClr val="A6CAF0"/>
              </a:solidFill>
              <a:ln w="3175">
                <a:solidFill>
                  <a:srgbClr val="333333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chemeClr val="accent6">
                  <a:lumMod val="75000"/>
                </a:schemeClr>
              </a:solidFill>
              <a:ln w="12600">
                <a:solidFill>
                  <a:srgbClr val="000000"/>
                </a:solidFill>
                <a:round/>
              </a:ln>
              <a:effectLst/>
            </c:spPr>
          </c:dPt>
          <c:dLbls>
            <c:dLbl>
              <c:idx val="0"/>
              <c:layout>
                <c:manualLayout>
                  <c:x val="-2.9328998849763067E-2"/>
                  <c:y val="-0.26141211874377773"/>
                </c:manualLayout>
              </c:layout>
              <c:tx>
                <c:rich>
                  <a:bodyPr/>
                  <a:lstStyle/>
                  <a:p>
                    <a:pPr>
                      <a:defRPr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zh-TW" altLang="en-US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純外幣交易</a:t>
                    </a:r>
                    <a:endParaRPr lang="en-US" altLang="zh-TW" sz="1050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  <a:p>
                    <a:pPr>
                      <a:defRPr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en-US" altLang="zh-TW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 51.57% </a:t>
                    </a:r>
                    <a:endParaRPr lang="en-US" altLang="zh-TW" sz="1400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</c:rich>
              </c:tx>
              <c:spPr/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0.10690914904672449"/>
                  <c:y val="0.31748235134401304"/>
                </c:manualLayout>
              </c:layout>
              <c:tx>
                <c:rich>
                  <a:bodyPr/>
                  <a:lstStyle/>
                  <a:p>
                    <a:pPr>
                      <a:defRPr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zh-TW" altLang="en-US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涉及新臺幣交易</a:t>
                    </a:r>
                    <a:r>
                      <a:rPr lang="en-US" altLang="zh-TW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 48.43% </a:t>
                    </a:r>
                    <a:endParaRPr lang="en-US" altLang="zh-TW" sz="1400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</c:rich>
              </c:tx>
              <c:spPr/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50"/>
                </a:pPr>
                <a:endParaRPr lang="zh-TW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0"/>
          </c:dLbls>
          <c:cat>
            <c:strRef>
              <c:f>附圖2!$AO$3:$AO$4</c:f>
              <c:strCache>
                <c:ptCount val="2"/>
                <c:pt idx="0">
                  <c:v>純外幣交易</c:v>
                </c:pt>
                <c:pt idx="1">
                  <c:v>涉及新臺幣交易</c:v>
                </c:pt>
              </c:strCache>
            </c:strRef>
          </c:cat>
          <c:val>
            <c:numRef>
              <c:f>附圖2!$AP$3:$AP$4</c:f>
              <c:numCache>
                <c:formatCode>0.00_ </c:formatCode>
                <c:ptCount val="2"/>
                <c:pt idx="0">
                  <c:v>51.56918612222956</c:v>
                </c:pt>
                <c:pt idx="1">
                  <c:v>48.430813877770433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80"/>
      </c:pieChart>
      <c:spPr>
        <a:noFill/>
        <a:ln w="25400">
          <a:noFill/>
        </a:ln>
      </c:spPr>
    </c:plotArea>
    <c:plotVisOnly val="1"/>
    <c:dispBlanksAs val="zero"/>
    <c:showDLblsOverMax val="1"/>
  </c:chart>
  <c:spPr>
    <a:solidFill>
      <a:srgbClr val="FFFFFF"/>
    </a:solidFill>
    <a:ln>
      <a:solidFill>
        <a:srgbClr val="000000"/>
      </a:solidFill>
    </a:ln>
  </c:spPr>
  <c:printSettings>
    <c:headerFooter/>
    <c:pageMargins b="1" l="0.75" r="0.75" t="1" header="0.5" footer="0.5"/>
    <c:pageSetup orientation="portrait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2471066955556729"/>
          <c:y val="0.18257737137696498"/>
          <c:w val="0.53789656326516233"/>
          <c:h val="0.68943301442158444"/>
        </c:manualLayout>
      </c:layout>
      <c:pieChart>
        <c:varyColors val="1"/>
        <c:ser>
          <c:idx val="0"/>
          <c:order val="0"/>
          <c:spPr>
            <a:solidFill>
              <a:srgbClr val="4F81BD"/>
            </a:solidFill>
            <a:ln w="3175">
              <a:solidFill>
                <a:srgbClr val="333333"/>
              </a:solidFill>
              <a:prstDash val="solid"/>
            </a:ln>
          </c:spPr>
          <c:dPt>
            <c:idx val="0"/>
            <c:bubble3D val="0"/>
            <c:spPr>
              <a:solidFill>
                <a:srgbClr val="A6CAF0"/>
              </a:solidFill>
              <a:ln w="3175">
                <a:solidFill>
                  <a:srgbClr val="333333"/>
                </a:solidFill>
                <a:prstDash val="solid"/>
              </a:ln>
            </c:spPr>
          </c:dPt>
          <c:dPt>
            <c:idx val="1"/>
            <c:bubble3D val="0"/>
            <c:spPr>
              <a:solidFill>
                <a:schemeClr val="accent6">
                  <a:lumMod val="75000"/>
                </a:schemeClr>
              </a:solidFill>
              <a:ln w="12600">
                <a:solidFill>
                  <a:srgbClr val="000000"/>
                </a:solidFill>
                <a:round/>
              </a:ln>
              <a:effectLst/>
            </c:spPr>
          </c:dPt>
          <c:dLbls>
            <c:dLbl>
              <c:idx val="0"/>
              <c:layout>
                <c:manualLayout>
                  <c:x val="-3.9189522450633271E-2"/>
                  <c:y val="-0.24131064262128524"/>
                </c:manualLayout>
              </c:layout>
              <c:tx>
                <c:rich>
                  <a:bodyPr/>
                  <a:lstStyle/>
                  <a:p>
                    <a:r>
                      <a:rPr lang="zh-TW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本國銀行</a:t>
                    </a:r>
                    <a:endParaRPr lang="en-US" sz="1050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  <a:p>
                    <a:r>
                      <a:rPr lang="en-US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 66.57%</a:t>
                    </a:r>
                    <a:endParaRPr lang="en-US">
                      <a:latin typeface="Times New Roman" panose="02020603050405020304" pitchFamily="18" charset="0"/>
                      <a:cs typeface="Times New Roman" panose="02020603050405020304" pitchFamily="18" charset="0"/>
                    </a:endParaRPr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9.9067624936144724E-2"/>
                  <c:y val="0.35366646911071598"/>
                </c:manualLayout>
              </c:layout>
              <c:tx>
                <c:rich>
                  <a:bodyPr/>
                  <a:lstStyle/>
                  <a:p>
                    <a:r>
                      <a:rPr lang="zh-TW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外國及大陸地區</a:t>
                    </a:r>
                    <a:endParaRPr lang="en-US" sz="1050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  <a:p>
                    <a:r>
                      <a:rPr lang="zh-TW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銀行在台分行</a:t>
                    </a:r>
                    <a:endParaRPr lang="en-US" sz="1050"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endParaRPr>
                  </a:p>
                  <a:p>
                    <a:r>
                      <a:rPr lang="en-US" sz="1050"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rPr>
                      <a:t>33.43%</a:t>
                    </a:r>
                    <a:endParaRPr lang="zh-TW"/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50">
                    <a:latin typeface="Times New Roman" panose="02020603050405020304" pitchFamily="18" charset="0"/>
                    <a:ea typeface="標楷體" panose="03000509000000000000" pitchFamily="65" charset="-120"/>
                    <a:cs typeface="Times New Roman" panose="02020603050405020304" pitchFamily="18" charset="0"/>
                  </a:defRPr>
                </a:pPr>
                <a:endParaRPr lang="zh-TW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0"/>
          </c:dLbls>
          <c:cat>
            <c:strRef>
              <c:f>附圖2!$AR$3:$AR$4</c:f>
              <c:strCache>
                <c:ptCount val="2"/>
                <c:pt idx="0">
                  <c:v>本國銀行</c:v>
                </c:pt>
                <c:pt idx="1">
                  <c:v>外國銀行在台分行</c:v>
                </c:pt>
              </c:strCache>
            </c:strRef>
          </c:cat>
          <c:val>
            <c:numRef>
              <c:f>附圖2!$AS$3:$AS$4</c:f>
              <c:numCache>
                <c:formatCode>0.00_ </c:formatCode>
                <c:ptCount val="2"/>
                <c:pt idx="0">
                  <c:v>66.572145456263172</c:v>
                </c:pt>
                <c:pt idx="1">
                  <c:v>33.427854543736828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150"/>
      </c:pieChart>
      <c:spPr>
        <a:noFill/>
        <a:ln w="25400">
          <a:noFill/>
        </a:ln>
      </c:spPr>
    </c:plotArea>
    <c:plotVisOnly val="1"/>
    <c:dispBlanksAs val="zero"/>
    <c:showDLblsOverMax val="1"/>
  </c:chart>
  <c:spPr>
    <a:solidFill>
      <a:srgbClr val="FFFFFF"/>
    </a:solidFill>
    <a:ln>
      <a:solidFill>
        <a:srgbClr val="000000"/>
      </a:solidFill>
      <a:round/>
    </a:ln>
    <a:effectLst/>
  </c:spPr>
  <c:txPr>
    <a:bodyPr/>
    <a:lstStyle/>
    <a:p>
      <a:pPr>
        <a:defRPr sz="1200"/>
      </a:pPr>
      <a:endParaRPr lang="zh-TW"/>
    </a:p>
  </c:txPr>
  <c:printSettings>
    <c:headerFooter/>
    <c:pageMargins b="1" l="0.75" r="0.75" t="1" header="0.5" footer="0.5"/>
    <c:pageSetup orientation="portrait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66675</xdr:rowOff>
    </xdr:from>
    <xdr:to>
      <xdr:col>13</xdr:col>
      <xdr:colOff>647700</xdr:colOff>
      <xdr:row>27</xdr:row>
      <xdr:rowOff>209550</xdr:rowOff>
    </xdr:to>
    <xdr:graphicFrame macro="">
      <xdr:nvGraphicFramePr>
        <xdr:cNvPr id="2" name="圖表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485775</xdr:colOff>
      <xdr:row>2</xdr:row>
      <xdr:rowOff>66675</xdr:rowOff>
    </xdr:from>
    <xdr:to>
      <xdr:col>8</xdr:col>
      <xdr:colOff>171450</xdr:colOff>
      <xdr:row>21</xdr:row>
      <xdr:rowOff>219075</xdr:rowOff>
    </xdr:to>
    <xdr:graphicFrame macro="">
      <xdr:nvGraphicFramePr>
        <xdr:cNvPr id="2" name="圖表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504825</xdr:colOff>
      <xdr:row>24</xdr:row>
      <xdr:rowOff>66675</xdr:rowOff>
    </xdr:from>
    <xdr:to>
      <xdr:col>8</xdr:col>
      <xdr:colOff>238125</xdr:colOff>
      <xdr:row>45</xdr:row>
      <xdr:rowOff>95250</xdr:rowOff>
    </xdr:to>
    <xdr:graphicFrame macro="">
      <xdr:nvGraphicFramePr>
        <xdr:cNvPr id="3" name="圖表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0.78003</cdr:x>
      <cdr:y>0.58189</cdr:y>
    </cdr:from>
    <cdr:to>
      <cdr:x>0.78003</cdr:x>
      <cdr:y>0.82327</cdr:y>
    </cdr:to>
    <cdr:cxnSp macro="">
      <cdr:nvCxnSpPr>
        <cdr:cNvPr id="3" name="直線接點 2"/>
        <cdr:cNvCxnSpPr/>
      </cdr:nvCxnSpPr>
      <cdr:spPr>
        <a:xfrm xmlns:a="http://schemas.openxmlformats.org/drawingml/2006/main">
          <a:off x="4390999" y="2571730"/>
          <a:ext cx="0" cy="1066803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tx1"/>
          </a:solidFill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0.20305</cdr:x>
      <cdr:y>0.26509</cdr:y>
    </cdr:from>
    <cdr:to>
      <cdr:x>0.28088</cdr:x>
      <cdr:y>0.37069</cdr:y>
    </cdr:to>
    <cdr:cxnSp macro="">
      <cdr:nvCxnSpPr>
        <cdr:cNvPr id="7" name="直線接點 6"/>
        <cdr:cNvCxnSpPr/>
      </cdr:nvCxnSpPr>
      <cdr:spPr>
        <a:xfrm xmlns:a="http://schemas.openxmlformats.org/drawingml/2006/main">
          <a:off x="1143022" y="1171596"/>
          <a:ext cx="438127" cy="46671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tx1"/>
          </a:solidFill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0.1745</cdr:x>
      <cdr:y>0.28602</cdr:y>
    </cdr:from>
    <cdr:to>
      <cdr:x>0.26175</cdr:x>
      <cdr:y>0.34623</cdr:y>
    </cdr:to>
    <cdr:cxnSp macro="">
      <cdr:nvCxnSpPr>
        <cdr:cNvPr id="3" name="直線接點 2"/>
        <cdr:cNvCxnSpPr/>
      </cdr:nvCxnSpPr>
      <cdr:spPr>
        <a:xfrm xmlns:a="http://schemas.openxmlformats.org/drawingml/2006/main" flipH="1" flipV="1">
          <a:off x="990602" y="1266835"/>
          <a:ext cx="495310" cy="266678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tx1"/>
          </a:solidFill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0.76174</cdr:x>
      <cdr:y>0.55054</cdr:y>
    </cdr:from>
    <cdr:to>
      <cdr:x>0.76175</cdr:x>
      <cdr:y>0.81935</cdr:y>
    </cdr:to>
    <cdr:cxnSp macro="">
      <cdr:nvCxnSpPr>
        <cdr:cNvPr id="5" name="直線接點 4"/>
        <cdr:cNvCxnSpPr/>
      </cdr:nvCxnSpPr>
      <cdr:spPr>
        <a:xfrm xmlns:a="http://schemas.openxmlformats.org/drawingml/2006/main" flipH="1">
          <a:off x="4324350" y="2438400"/>
          <a:ext cx="18" cy="1190625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tx1"/>
          </a:solidFill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V:\&#34893;&#29983;&#24615;&#26376;&#22577;&#20316;&#26989;\&#34893;&#29983;&#24615;&#21830;&#21697;&#20132;&#26131;&#32113;&#35336;\&#26376;&#22577;\&#26376;&#22577;\10705&#34893;&#20132;&#26376;&#22577;&#20316;&#26989;&#27284;%2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圖1趨勢圖"/>
      <sheetName val="利率(店) "/>
      <sheetName val="利率(交)"/>
      <sheetName val="匯率(店)"/>
      <sheetName val="匯率(交)"/>
      <sheetName val="權益"/>
      <sheetName val="商品"/>
      <sheetName val="信用"/>
      <sheetName val="其他"/>
      <sheetName val="附表"/>
      <sheetName val="統計"/>
      <sheetName val="彙總表"/>
      <sheetName val="彙總表 1 (新聞稿)"/>
      <sheetName val="彙總表 2(新聞稿)"/>
      <sheetName val="圖1趨勢圖 "/>
      <sheetName val="圖2分布圖"/>
      <sheetName val="表3銀行別(需排序)"/>
      <sheetName val="T3-S"/>
      <sheetName val="表3銀行別(排序) "/>
      <sheetName val="換匯"/>
      <sheetName val="換利"/>
      <sheetName val="表4統計表 (按月)"/>
      <sheetName val="表5銀行別 (按月需排序)"/>
      <sheetName val="T5-S"/>
      <sheetName val="表6NDF，保證金"/>
      <sheetName val="表7銀行別NDF"/>
      <sheetName val="T7-S"/>
      <sheetName val="表7銀行別(排序) "/>
      <sheetName val="表310501銀行別增減"/>
      <sheetName val="工作表3"/>
      <sheetName val="選擇權趨勢圖"/>
      <sheetName val="工作表1"/>
      <sheetName val="人民幣  七 (2)"/>
    </sheetNames>
    <sheetDataSet>
      <sheetData sheetId="0" refreshError="1"/>
      <sheetData sheetId="1" refreshError="1"/>
      <sheetData sheetId="2" refreshError="1"/>
      <sheetData sheetId="3">
        <row r="2">
          <cell r="A2" t="str">
            <v>107年5月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7">
          <cell r="E7">
            <v>11.65</v>
          </cell>
        </row>
        <row r="18">
          <cell r="E18">
            <v>85.44</v>
          </cell>
        </row>
        <row r="30">
          <cell r="E30">
            <v>2.76</v>
          </cell>
        </row>
        <row r="33">
          <cell r="E33">
            <v>0.1</v>
          </cell>
        </row>
        <row r="37">
          <cell r="E37">
            <v>0.05</v>
          </cell>
        </row>
        <row r="59">
          <cell r="C59">
            <v>48.430813877770433</v>
          </cell>
          <cell r="D59">
            <v>51.56918612222956</v>
          </cell>
        </row>
      </sheetData>
      <sheetData sheetId="13"/>
      <sheetData sheetId="14">
        <row r="2">
          <cell r="Q2" t="str">
            <v>總交易量</v>
          </cell>
        </row>
      </sheetData>
      <sheetData sheetId="15">
        <row r="3">
          <cell r="M3" t="str">
            <v>純外幣交易</v>
          </cell>
        </row>
      </sheetData>
      <sheetData sheetId="16">
        <row r="50">
          <cell r="O50">
            <v>66.572145456263172</v>
          </cell>
        </row>
        <row r="86">
          <cell r="O86">
            <v>33.427854543736828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E65"/>
  <sheetViews>
    <sheetView tabSelected="1" view="pageBreakPreview" zoomScaleNormal="85" zoomScaleSheetLayoutView="100" zoomScalePageLayoutView="85" workbookViewId="0">
      <selection activeCell="A5" sqref="A5"/>
    </sheetView>
  </sheetViews>
  <sheetFormatPr defaultColWidth="8.90625" defaultRowHeight="16.2"/>
  <cols>
    <col min="1" max="1" width="48.453125" style="2" customWidth="1"/>
    <col min="2" max="2" width="17.36328125" style="3" customWidth="1"/>
    <col min="3" max="3" width="20.1796875" style="3" customWidth="1"/>
    <col min="4" max="4" width="18.08984375" style="3" customWidth="1"/>
    <col min="5" max="5" width="16.81640625" style="66" customWidth="1"/>
    <col min="6" max="16384" width="8.90625" style="1"/>
  </cols>
  <sheetData>
    <row r="1" spans="1:5" ht="30.6">
      <c r="A1" s="188" t="s">
        <v>0</v>
      </c>
      <c r="B1" s="188"/>
      <c r="C1" s="188"/>
      <c r="D1" s="188"/>
      <c r="E1" s="188"/>
    </row>
    <row r="2" spans="1:5" ht="31.2" customHeight="1">
      <c r="A2" s="189" t="s">
        <v>1</v>
      </c>
      <c r="B2" s="189"/>
      <c r="C2" s="189"/>
      <c r="D2" s="189"/>
      <c r="E2" s="189"/>
    </row>
    <row r="3" spans="1:5" ht="19.8">
      <c r="A3" s="190" t="str">
        <f>'[1]匯率(店)'!A2</f>
        <v>107年5月</v>
      </c>
      <c r="B3" s="190"/>
      <c r="C3" s="190"/>
      <c r="D3" s="190"/>
      <c r="E3" s="190"/>
    </row>
    <row r="4" spans="1:5" ht="18" thickBot="1">
      <c r="D4" s="191" t="s">
        <v>4</v>
      </c>
      <c r="E4" s="191"/>
    </row>
    <row r="5" spans="1:5" s="9" customFormat="1" ht="39" customHeight="1">
      <c r="A5" s="4" t="s">
        <v>5</v>
      </c>
      <c r="B5" s="5" t="s">
        <v>6</v>
      </c>
      <c r="C5" s="6"/>
      <c r="D5" s="7"/>
      <c r="E5" s="8"/>
    </row>
    <row r="6" spans="1:5" s="9" customFormat="1" ht="24.75" customHeight="1" thickBot="1">
      <c r="A6" s="10"/>
      <c r="B6" s="11" t="s">
        <v>7</v>
      </c>
      <c r="C6" s="12" t="s">
        <v>2</v>
      </c>
      <c r="D6" s="12" t="s">
        <v>3</v>
      </c>
      <c r="E6" s="13" t="s">
        <v>8</v>
      </c>
    </row>
    <row r="7" spans="1:5" s="9" customFormat="1" ht="28.2" customHeight="1" thickBot="1">
      <c r="A7" s="14" t="s">
        <v>9</v>
      </c>
      <c r="B7" s="15">
        <v>353927</v>
      </c>
      <c r="C7" s="16">
        <v>1509904</v>
      </c>
      <c r="D7" s="17">
        <v>1863831</v>
      </c>
      <c r="E7" s="18">
        <v>11.65</v>
      </c>
    </row>
    <row r="8" spans="1:5" s="9" customFormat="1" ht="28.2" customHeight="1">
      <c r="A8" s="19" t="s">
        <v>10</v>
      </c>
      <c r="B8" s="20">
        <v>351349</v>
      </c>
      <c r="C8" s="20">
        <v>277162</v>
      </c>
      <c r="D8" s="20">
        <v>628511</v>
      </c>
      <c r="E8" s="21">
        <v>3.93</v>
      </c>
    </row>
    <row r="9" spans="1:5" s="9" customFormat="1" ht="24" hidden="1" customHeight="1">
      <c r="A9" s="19" t="s">
        <v>11</v>
      </c>
      <c r="B9" s="20">
        <v>0</v>
      </c>
      <c r="C9" s="20">
        <v>0</v>
      </c>
      <c r="D9" s="20">
        <v>0</v>
      </c>
      <c r="E9" s="20">
        <v>0</v>
      </c>
    </row>
    <row r="10" spans="1:5" s="9" customFormat="1" ht="24" hidden="1" customHeight="1">
      <c r="A10" s="19" t="s">
        <v>12</v>
      </c>
      <c r="B10" s="20">
        <v>348991</v>
      </c>
      <c r="C10" s="20">
        <v>240022</v>
      </c>
      <c r="D10" s="20">
        <v>589013</v>
      </c>
      <c r="E10" s="22">
        <v>3.68</v>
      </c>
    </row>
    <row r="11" spans="1:5" s="9" customFormat="1" ht="24" hidden="1" customHeight="1">
      <c r="A11" s="19" t="s">
        <v>13</v>
      </c>
      <c r="B11" s="20">
        <v>500</v>
      </c>
      <c r="C11" s="20">
        <v>11289</v>
      </c>
      <c r="D11" s="20">
        <v>11789</v>
      </c>
      <c r="E11" s="22">
        <v>0.08</v>
      </c>
    </row>
    <row r="12" spans="1:5" s="9" customFormat="1" ht="24" hidden="1" customHeight="1">
      <c r="A12" s="19" t="s">
        <v>14</v>
      </c>
      <c r="B12" s="20">
        <v>1858</v>
      </c>
      <c r="C12" s="20">
        <v>25851</v>
      </c>
      <c r="D12" s="20">
        <v>27709</v>
      </c>
      <c r="E12" s="22">
        <v>0.17</v>
      </c>
    </row>
    <row r="13" spans="1:5" s="9" customFormat="1" ht="25.2" customHeight="1" thickBot="1">
      <c r="A13" s="19" t="s">
        <v>15</v>
      </c>
      <c r="B13" s="20">
        <v>2578</v>
      </c>
      <c r="C13" s="20">
        <v>1232742</v>
      </c>
      <c r="D13" s="20">
        <v>1235320</v>
      </c>
      <c r="E13" s="22">
        <v>7.72</v>
      </c>
    </row>
    <row r="14" spans="1:5" s="9" customFormat="1" ht="24" hidden="1" customHeight="1">
      <c r="A14" s="19" t="s">
        <v>16</v>
      </c>
      <c r="B14" s="20">
        <v>1289</v>
      </c>
      <c r="C14" s="20">
        <v>584867</v>
      </c>
      <c r="D14" s="20">
        <v>586156</v>
      </c>
      <c r="E14" s="22">
        <v>3.66</v>
      </c>
    </row>
    <row r="15" spans="1:5" s="9" customFormat="1" ht="24" hidden="1" customHeight="1">
      <c r="A15" s="19" t="s">
        <v>17</v>
      </c>
      <c r="B15" s="20">
        <v>1289</v>
      </c>
      <c r="C15" s="20">
        <v>647455</v>
      </c>
      <c r="D15" s="20">
        <v>648744</v>
      </c>
      <c r="E15" s="22">
        <v>4.0599999999999996</v>
      </c>
    </row>
    <row r="16" spans="1:5" s="9" customFormat="1" ht="24" hidden="1" customHeight="1">
      <c r="A16" s="19" t="s">
        <v>18</v>
      </c>
      <c r="B16" s="20">
        <v>0</v>
      </c>
      <c r="C16" s="20">
        <v>0</v>
      </c>
      <c r="D16" s="20">
        <v>0</v>
      </c>
      <c r="E16" s="23">
        <v>0</v>
      </c>
    </row>
    <row r="17" spans="1:5" s="9" customFormat="1" ht="24" hidden="1" customHeight="1">
      <c r="A17" s="24" t="s">
        <v>19</v>
      </c>
      <c r="B17" s="25">
        <v>0</v>
      </c>
      <c r="C17" s="25">
        <v>420</v>
      </c>
      <c r="D17" s="25">
        <v>420</v>
      </c>
      <c r="E17" s="26">
        <v>0</v>
      </c>
    </row>
    <row r="18" spans="1:5" s="9" customFormat="1" ht="30" customHeight="1" thickBot="1">
      <c r="A18" s="27" t="s">
        <v>20</v>
      </c>
      <c r="B18" s="15">
        <v>6972738</v>
      </c>
      <c r="C18" s="16">
        <v>6692515</v>
      </c>
      <c r="D18" s="17">
        <v>13665253</v>
      </c>
      <c r="E18" s="18">
        <v>85.44</v>
      </c>
    </row>
    <row r="19" spans="1:5" s="9" customFormat="1" ht="30" customHeight="1">
      <c r="A19" s="28" t="s">
        <v>21</v>
      </c>
      <c r="B19" s="20">
        <v>6972738</v>
      </c>
      <c r="C19" s="20">
        <v>6595232</v>
      </c>
      <c r="D19" s="20">
        <v>13567970</v>
      </c>
      <c r="E19" s="22">
        <v>84.83</v>
      </c>
    </row>
    <row r="20" spans="1:5" s="9" customFormat="1" ht="24" hidden="1" customHeight="1">
      <c r="A20" s="19" t="s">
        <v>22</v>
      </c>
      <c r="B20" s="20">
        <v>244437</v>
      </c>
      <c r="C20" s="20">
        <v>1273998</v>
      </c>
      <c r="D20" s="20">
        <v>1518435</v>
      </c>
      <c r="E20" s="22">
        <v>9.49</v>
      </c>
    </row>
    <row r="21" spans="1:5" s="9" customFormat="1" ht="24" hidden="1" customHeight="1">
      <c r="A21" s="19" t="s">
        <v>23</v>
      </c>
      <c r="B21" s="20">
        <v>6547972</v>
      </c>
      <c r="C21" s="20">
        <v>4645774</v>
      </c>
      <c r="D21" s="20">
        <v>11193746</v>
      </c>
      <c r="E21" s="22">
        <v>69.989999999999995</v>
      </c>
    </row>
    <row r="22" spans="1:5" s="9" customFormat="1" ht="24" hidden="1" customHeight="1">
      <c r="A22" s="19" t="s">
        <v>24</v>
      </c>
      <c r="B22" s="20">
        <v>157173</v>
      </c>
      <c r="C22" s="20">
        <v>1484</v>
      </c>
      <c r="D22" s="20">
        <v>158657</v>
      </c>
      <c r="E22" s="22">
        <v>0.99</v>
      </c>
    </row>
    <row r="23" spans="1:5" s="9" customFormat="1" ht="24" hidden="1" customHeight="1">
      <c r="A23" s="19" t="s">
        <v>25</v>
      </c>
      <c r="B23" s="20">
        <v>10827</v>
      </c>
      <c r="C23" s="20">
        <v>341709</v>
      </c>
      <c r="D23" s="20">
        <v>352536</v>
      </c>
      <c r="E23" s="22">
        <v>2.2000000000000002</v>
      </c>
    </row>
    <row r="24" spans="1:5" s="9" customFormat="1" ht="24" hidden="1" customHeight="1">
      <c r="A24" s="19" t="s">
        <v>26</v>
      </c>
      <c r="B24" s="20">
        <v>12329</v>
      </c>
      <c r="C24" s="20">
        <v>332267</v>
      </c>
      <c r="D24" s="20">
        <v>344596</v>
      </c>
      <c r="E24" s="22">
        <v>2.16</v>
      </c>
    </row>
    <row r="25" spans="1:5" s="9" customFormat="1" ht="26.4" customHeight="1" thickBot="1">
      <c r="A25" s="19" t="s">
        <v>27</v>
      </c>
      <c r="B25" s="20">
        <v>0</v>
      </c>
      <c r="C25" s="20">
        <v>97283</v>
      </c>
      <c r="D25" s="20">
        <v>97283</v>
      </c>
      <c r="E25" s="22">
        <v>0.61</v>
      </c>
    </row>
    <row r="26" spans="1:5" s="9" customFormat="1" ht="24" hidden="1" customHeight="1">
      <c r="A26" s="19" t="s">
        <v>28</v>
      </c>
      <c r="B26" s="20">
        <v>0</v>
      </c>
      <c r="C26" s="20">
        <v>41441</v>
      </c>
      <c r="D26" s="20">
        <v>41441</v>
      </c>
      <c r="E26" s="22">
        <v>0.26</v>
      </c>
    </row>
    <row r="27" spans="1:5" s="9" customFormat="1" ht="24" hidden="1" customHeight="1">
      <c r="A27" s="19" t="s">
        <v>29</v>
      </c>
      <c r="B27" s="20">
        <v>0</v>
      </c>
      <c r="C27" s="20">
        <v>38566</v>
      </c>
      <c r="D27" s="20">
        <v>38566</v>
      </c>
      <c r="E27" s="22">
        <v>0.24</v>
      </c>
    </row>
    <row r="28" spans="1:5" s="9" customFormat="1" ht="24" hidden="1" customHeight="1">
      <c r="A28" s="19" t="s">
        <v>13</v>
      </c>
      <c r="B28" s="20">
        <v>0</v>
      </c>
      <c r="C28" s="20">
        <v>10148</v>
      </c>
      <c r="D28" s="20">
        <v>10148</v>
      </c>
      <c r="E28" s="22">
        <v>0.06</v>
      </c>
    </row>
    <row r="29" spans="1:5" s="9" customFormat="1" ht="24" hidden="1" customHeight="1">
      <c r="A29" s="24" t="s">
        <v>14</v>
      </c>
      <c r="B29" s="25">
        <v>0</v>
      </c>
      <c r="C29" s="25">
        <v>7128</v>
      </c>
      <c r="D29" s="25">
        <v>7128</v>
      </c>
      <c r="E29" s="22">
        <v>0.05</v>
      </c>
    </row>
    <row r="30" spans="1:5" s="9" customFormat="1" ht="30" customHeight="1" thickBot="1">
      <c r="A30" s="27" t="s">
        <v>30</v>
      </c>
      <c r="B30" s="17">
        <v>418715</v>
      </c>
      <c r="C30" s="17">
        <v>23131</v>
      </c>
      <c r="D30" s="17">
        <v>441846</v>
      </c>
      <c r="E30" s="18">
        <v>2.76</v>
      </c>
    </row>
    <row r="31" spans="1:5" s="9" customFormat="1" ht="30" customHeight="1">
      <c r="A31" s="29" t="s">
        <v>31</v>
      </c>
      <c r="B31" s="20">
        <v>21</v>
      </c>
      <c r="C31" s="20">
        <v>1680</v>
      </c>
      <c r="D31" s="20">
        <v>1701</v>
      </c>
      <c r="E31" s="21">
        <v>0.01</v>
      </c>
    </row>
    <row r="32" spans="1:5" s="9" customFormat="1" ht="30" customHeight="1" thickBot="1">
      <c r="A32" s="24" t="s">
        <v>32</v>
      </c>
      <c r="B32" s="25">
        <v>418694</v>
      </c>
      <c r="C32" s="25">
        <v>21451</v>
      </c>
      <c r="D32" s="25">
        <v>440145</v>
      </c>
      <c r="E32" s="22">
        <v>2.75</v>
      </c>
    </row>
    <row r="33" spans="1:5" s="9" customFormat="1" ht="30" customHeight="1" thickBot="1">
      <c r="A33" s="27" t="s">
        <v>33</v>
      </c>
      <c r="B33" s="17">
        <v>733</v>
      </c>
      <c r="C33" s="17">
        <v>15522</v>
      </c>
      <c r="D33" s="17">
        <v>16255</v>
      </c>
      <c r="E33" s="18">
        <v>0.1</v>
      </c>
    </row>
    <row r="34" spans="1:5" s="9" customFormat="1" ht="30" customHeight="1">
      <c r="A34" s="29" t="s">
        <v>31</v>
      </c>
      <c r="B34" s="20">
        <v>0</v>
      </c>
      <c r="C34" s="20">
        <v>10037</v>
      </c>
      <c r="D34" s="20">
        <v>10037</v>
      </c>
      <c r="E34" s="22">
        <v>0.06</v>
      </c>
    </row>
    <row r="35" spans="1:5" s="9" customFormat="1" ht="30" customHeight="1" thickBot="1">
      <c r="A35" s="24" t="s">
        <v>32</v>
      </c>
      <c r="B35" s="25">
        <v>733</v>
      </c>
      <c r="C35" s="25">
        <v>5485</v>
      </c>
      <c r="D35" s="25">
        <v>6218</v>
      </c>
      <c r="E35" s="22">
        <v>0.04</v>
      </c>
    </row>
    <row r="36" spans="1:5" s="9" customFormat="1" ht="30" customHeight="1" thickBot="1">
      <c r="A36" s="30" t="s">
        <v>34</v>
      </c>
      <c r="B36" s="17">
        <v>7746113</v>
      </c>
      <c r="C36" s="17">
        <v>8241072</v>
      </c>
      <c r="D36" s="17">
        <v>15987185</v>
      </c>
      <c r="E36" s="18">
        <v>99.95</v>
      </c>
    </row>
    <row r="37" spans="1:5" s="9" customFormat="1" ht="30" customHeight="1" thickBot="1">
      <c r="A37" s="31" t="s">
        <v>35</v>
      </c>
      <c r="B37" s="17">
        <v>0</v>
      </c>
      <c r="C37" s="17">
        <v>6998</v>
      </c>
      <c r="D37" s="17">
        <v>6998</v>
      </c>
      <c r="E37" s="32">
        <v>0.05</v>
      </c>
    </row>
    <row r="38" spans="1:5" s="9" customFormat="1" ht="24" hidden="1" customHeight="1" thickBot="1">
      <c r="A38" s="33" t="s">
        <v>36</v>
      </c>
      <c r="B38" s="20">
        <v>0</v>
      </c>
      <c r="C38" s="20">
        <v>6998</v>
      </c>
      <c r="D38" s="20">
        <v>6998</v>
      </c>
      <c r="E38" s="21">
        <v>0.05</v>
      </c>
    </row>
    <row r="39" spans="1:5" s="9" customFormat="1" ht="24" hidden="1" customHeight="1" thickBot="1">
      <c r="A39" s="34" t="s">
        <v>37</v>
      </c>
      <c r="B39" s="20">
        <v>0</v>
      </c>
      <c r="C39" s="20">
        <v>0</v>
      </c>
      <c r="D39" s="20">
        <v>0</v>
      </c>
      <c r="E39" s="26">
        <v>0</v>
      </c>
    </row>
    <row r="40" spans="1:5" s="9" customFormat="1" ht="24" hidden="1" customHeight="1" thickBot="1">
      <c r="A40" s="19" t="s">
        <v>38</v>
      </c>
      <c r="B40" s="20">
        <v>0</v>
      </c>
      <c r="C40" s="20">
        <v>0</v>
      </c>
      <c r="D40" s="20">
        <v>0</v>
      </c>
      <c r="E40" s="26">
        <v>0</v>
      </c>
    </row>
    <row r="41" spans="1:5" s="9" customFormat="1" ht="24" hidden="1" customHeight="1" thickBot="1">
      <c r="A41" s="35" t="s">
        <v>39</v>
      </c>
      <c r="B41" s="25">
        <v>0</v>
      </c>
      <c r="C41" s="25">
        <v>0</v>
      </c>
      <c r="D41" s="25">
        <v>0</v>
      </c>
      <c r="E41" s="26">
        <v>0</v>
      </c>
    </row>
    <row r="42" spans="1:5" s="9" customFormat="1" ht="30" customHeight="1" thickBot="1">
      <c r="A42" s="31" t="s">
        <v>40</v>
      </c>
      <c r="B42" s="36">
        <v>0</v>
      </c>
      <c r="C42" s="36">
        <v>0</v>
      </c>
      <c r="D42" s="36">
        <v>0</v>
      </c>
      <c r="E42" s="37">
        <v>0</v>
      </c>
    </row>
    <row r="43" spans="1:5" s="9" customFormat="1" ht="24" hidden="1" customHeight="1" thickBot="1">
      <c r="A43" s="38" t="s">
        <v>41</v>
      </c>
      <c r="B43" s="20">
        <v>0</v>
      </c>
      <c r="C43" s="20">
        <v>0</v>
      </c>
      <c r="D43" s="20">
        <v>0</v>
      </c>
      <c r="E43" s="26">
        <v>0</v>
      </c>
    </row>
    <row r="44" spans="1:5" s="9" customFormat="1" ht="24" hidden="1" customHeight="1" thickBot="1">
      <c r="A44" s="39" t="s">
        <v>42</v>
      </c>
      <c r="B44" s="40">
        <v>0</v>
      </c>
      <c r="C44" s="40">
        <v>0</v>
      </c>
      <c r="D44" s="40">
        <v>0</v>
      </c>
      <c r="E44" s="26">
        <v>0</v>
      </c>
    </row>
    <row r="45" spans="1:5" s="9" customFormat="1" ht="24" hidden="1" customHeight="1" thickBot="1">
      <c r="A45" s="41" t="s">
        <v>43</v>
      </c>
      <c r="B45" s="42">
        <v>0</v>
      </c>
      <c r="C45" s="42">
        <v>0</v>
      </c>
      <c r="D45" s="42">
        <v>0</v>
      </c>
      <c r="E45" s="26">
        <v>0</v>
      </c>
    </row>
    <row r="46" spans="1:5" s="9" customFormat="1" ht="30" customHeight="1" thickBot="1">
      <c r="A46" s="30" t="s">
        <v>44</v>
      </c>
      <c r="B46" s="17">
        <v>7746113</v>
      </c>
      <c r="C46" s="17">
        <v>8248070</v>
      </c>
      <c r="D46" s="17">
        <v>15994183</v>
      </c>
      <c r="E46" s="18">
        <v>100</v>
      </c>
    </row>
    <row r="47" spans="1:5" ht="21" customHeight="1">
      <c r="A47" s="2" t="s">
        <v>45</v>
      </c>
      <c r="B47" s="43"/>
      <c r="C47" s="43"/>
      <c r="D47" s="43"/>
      <c r="E47" s="44"/>
    </row>
    <row r="48" spans="1:5" ht="15.6" customHeight="1">
      <c r="A48" s="45" t="s">
        <v>46</v>
      </c>
      <c r="B48" s="45"/>
      <c r="C48" s="45"/>
      <c r="D48" s="45"/>
      <c r="E48" s="45"/>
    </row>
    <row r="49" spans="1:5" ht="19.95" customHeight="1">
      <c r="A49" s="45" t="s">
        <v>47</v>
      </c>
      <c r="B49" s="45"/>
      <c r="C49" s="45"/>
      <c r="D49" s="45"/>
      <c r="E49" s="45"/>
    </row>
    <row r="50" spans="1:5">
      <c r="A50" s="45"/>
      <c r="B50" s="45"/>
      <c r="C50" s="45"/>
      <c r="D50" s="45"/>
      <c r="E50" s="45"/>
    </row>
    <row r="51" spans="1:5">
      <c r="A51" s="45"/>
      <c r="B51" s="45"/>
      <c r="C51" s="45"/>
      <c r="D51" s="45"/>
      <c r="E51" s="45"/>
    </row>
    <row r="52" spans="1:5">
      <c r="A52" s="45"/>
      <c r="B52" s="45"/>
      <c r="C52" s="45"/>
      <c r="D52" s="45"/>
      <c r="E52" s="45"/>
    </row>
    <row r="53" spans="1:5">
      <c r="A53" s="45"/>
      <c r="B53" s="45"/>
      <c r="C53" s="45"/>
      <c r="D53" s="45"/>
      <c r="E53" s="45"/>
    </row>
    <row r="54" spans="1:5">
      <c r="A54" s="1"/>
      <c r="B54" s="45"/>
      <c r="C54" s="45"/>
      <c r="D54" s="45"/>
      <c r="E54" s="45"/>
    </row>
    <row r="55" spans="1:5" ht="28.2">
      <c r="A55" s="189" t="s">
        <v>48</v>
      </c>
      <c r="B55" s="189"/>
      <c r="C55" s="189"/>
      <c r="D55" s="189"/>
      <c r="E55" s="189"/>
    </row>
    <row r="56" spans="1:5" ht="28.8" thickBot="1">
      <c r="A56" s="1"/>
      <c r="B56" s="46"/>
      <c r="C56" s="46"/>
      <c r="D56" s="191" t="s">
        <v>49</v>
      </c>
      <c r="E56" s="191"/>
    </row>
    <row r="57" spans="1:5" ht="41.4" customHeight="1">
      <c r="A57" s="183" t="s">
        <v>50</v>
      </c>
      <c r="B57" s="184"/>
      <c r="C57" s="47" t="s">
        <v>7</v>
      </c>
      <c r="D57" s="48" t="s">
        <v>51</v>
      </c>
      <c r="E57" s="49" t="s">
        <v>3</v>
      </c>
    </row>
    <row r="58" spans="1:5" ht="35.4" customHeight="1">
      <c r="A58" s="185" t="s">
        <v>52</v>
      </c>
      <c r="B58" s="50" t="s">
        <v>53</v>
      </c>
      <c r="C58" s="51">
        <f>B46</f>
        <v>7746113</v>
      </c>
      <c r="D58" s="51">
        <f>C46</f>
        <v>8248070</v>
      </c>
      <c r="E58" s="52">
        <f>C58+D58</f>
        <v>15994183</v>
      </c>
    </row>
    <row r="59" spans="1:5" ht="35.4" customHeight="1">
      <c r="A59" s="186"/>
      <c r="B59" s="50" t="s">
        <v>54</v>
      </c>
      <c r="C59" s="53">
        <f>(C58/$E$58)*100</f>
        <v>48.430813877770433</v>
      </c>
      <c r="D59" s="53">
        <f>(D58/$E$58)*100</f>
        <v>51.56918612222956</v>
      </c>
      <c r="E59" s="54">
        <f>(E58/$E$58)*100</f>
        <v>100</v>
      </c>
    </row>
    <row r="60" spans="1:5" ht="35.4" customHeight="1">
      <c r="A60" s="185" t="s">
        <v>55</v>
      </c>
      <c r="B60" s="50" t="s">
        <v>53</v>
      </c>
      <c r="C60" s="51">
        <v>6817622</v>
      </c>
      <c r="D60" s="51">
        <v>6811200</v>
      </c>
      <c r="E60" s="52">
        <v>13628822</v>
      </c>
    </row>
    <row r="61" spans="1:5" ht="35.4" customHeight="1">
      <c r="A61" s="186"/>
      <c r="B61" s="55" t="s">
        <v>54</v>
      </c>
      <c r="C61" s="53">
        <v>50.023560363470885</v>
      </c>
      <c r="D61" s="53">
        <v>49.976439636529115</v>
      </c>
      <c r="E61" s="54">
        <v>100</v>
      </c>
    </row>
    <row r="62" spans="1:5" ht="35.4" customHeight="1">
      <c r="A62" s="185" t="s">
        <v>56</v>
      </c>
      <c r="B62" s="56" t="s">
        <v>57</v>
      </c>
      <c r="C62" s="57">
        <f>C58-C60</f>
        <v>928491</v>
      </c>
      <c r="D62" s="57">
        <f>D58-D60</f>
        <v>1436870</v>
      </c>
      <c r="E62" s="58">
        <f>E58-E60</f>
        <v>2365361</v>
      </c>
    </row>
    <row r="63" spans="1:5" ht="35.4" customHeight="1" thickBot="1">
      <c r="A63" s="187"/>
      <c r="B63" s="59" t="s">
        <v>58</v>
      </c>
      <c r="C63" s="60">
        <f>(C62/C60)*100</f>
        <v>13.618986209561045</v>
      </c>
      <c r="D63" s="60">
        <f>(D62/D60)*100</f>
        <v>21.09569532534649</v>
      </c>
      <c r="E63" s="61">
        <f>(E62/E60)*100</f>
        <v>17.355579227610427</v>
      </c>
    </row>
    <row r="64" spans="1:5" ht="16.95" customHeight="1">
      <c r="A64" s="1"/>
      <c r="B64" s="62"/>
      <c r="C64" s="62"/>
      <c r="D64" s="62"/>
      <c r="E64" s="62"/>
    </row>
    <row r="65" spans="1:5" ht="32.4" customHeight="1">
      <c r="A65" s="63"/>
      <c r="B65" s="64"/>
      <c r="C65" s="64"/>
      <c r="D65" s="64"/>
      <c r="E65" s="65"/>
    </row>
  </sheetData>
  <mergeCells count="10">
    <mergeCell ref="A57:B57"/>
    <mergeCell ref="A58:A59"/>
    <mergeCell ref="A60:A61"/>
    <mergeCell ref="A62:A63"/>
    <mergeCell ref="A1:E1"/>
    <mergeCell ref="A2:E2"/>
    <mergeCell ref="A3:E3"/>
    <mergeCell ref="D4:E4"/>
    <mergeCell ref="A55:E55"/>
    <mergeCell ref="D56:E56"/>
  </mergeCells>
  <phoneticPr fontId="3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68" firstPageNumber="0" fitToWidth="0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K49"/>
  <sheetViews>
    <sheetView view="pageBreakPreview" topLeftCell="A29" zoomScaleNormal="85" zoomScaleSheetLayoutView="100" zoomScalePageLayoutView="85" workbookViewId="0">
      <selection activeCell="A5" sqref="A5"/>
    </sheetView>
  </sheetViews>
  <sheetFormatPr defaultColWidth="8.90625" defaultRowHeight="16.2"/>
  <cols>
    <col min="1" max="1" width="51.81640625" style="73" customWidth="1"/>
    <col min="2" max="2" width="13.6328125" style="74" customWidth="1"/>
    <col min="3" max="3" width="11" style="74" customWidth="1"/>
    <col min="4" max="4" width="13.08984375" style="75" customWidth="1"/>
    <col min="5" max="5" width="10.81640625" style="148" customWidth="1"/>
    <col min="6" max="6" width="13.36328125" style="72" customWidth="1"/>
    <col min="7" max="7" width="10.90625" style="67" customWidth="1"/>
    <col min="8" max="9" width="11.1796875" style="67" bestFit="1" customWidth="1"/>
    <col min="10" max="16384" width="8.90625" style="67"/>
  </cols>
  <sheetData>
    <row r="1" spans="1:9" ht="30.6">
      <c r="A1" s="192" t="s">
        <v>59</v>
      </c>
      <c r="B1" s="192"/>
      <c r="C1" s="192"/>
      <c r="D1" s="192"/>
      <c r="E1" s="192"/>
      <c r="F1" s="192"/>
      <c r="G1" s="192"/>
    </row>
    <row r="2" spans="1:9">
      <c r="A2" s="193"/>
      <c r="B2" s="193"/>
      <c r="C2" s="193"/>
      <c r="D2" s="193"/>
      <c r="E2" s="193"/>
      <c r="F2" s="193"/>
      <c r="G2" s="193"/>
    </row>
    <row r="3" spans="1:9">
      <c r="A3" s="68"/>
      <c r="B3" s="69"/>
      <c r="C3" s="69"/>
      <c r="D3" s="70"/>
      <c r="E3" s="71"/>
    </row>
    <row r="4" spans="1:9" ht="16.8" thickBot="1">
      <c r="E4" s="76"/>
      <c r="F4" s="77" t="s">
        <v>60</v>
      </c>
    </row>
    <row r="5" spans="1:9" s="81" customFormat="1" ht="22.2">
      <c r="A5" s="78" t="s">
        <v>61</v>
      </c>
      <c r="B5" s="194" t="s">
        <v>62</v>
      </c>
      <c r="C5" s="195"/>
      <c r="D5" s="194" t="s">
        <v>55</v>
      </c>
      <c r="E5" s="195"/>
      <c r="F5" s="79" t="s">
        <v>63</v>
      </c>
      <c r="G5" s="80"/>
    </row>
    <row r="6" spans="1:9" s="81" customFormat="1" ht="16.8" thickBot="1">
      <c r="A6" s="82"/>
      <c r="B6" s="83" t="s">
        <v>64</v>
      </c>
      <c r="C6" s="84" t="s">
        <v>65</v>
      </c>
      <c r="D6" s="83" t="s">
        <v>64</v>
      </c>
      <c r="E6" s="85" t="s">
        <v>65</v>
      </c>
      <c r="F6" s="86" t="s">
        <v>66</v>
      </c>
      <c r="G6" s="87" t="s">
        <v>67</v>
      </c>
    </row>
    <row r="7" spans="1:9" s="81" customFormat="1" ht="24" customHeight="1" thickBot="1">
      <c r="A7" s="88" t="s">
        <v>68</v>
      </c>
      <c r="B7" s="89">
        <v>1863831</v>
      </c>
      <c r="C7" s="90">
        <v>11.65</v>
      </c>
      <c r="D7" s="89">
        <v>1374412</v>
      </c>
      <c r="E7" s="90">
        <v>10.08</v>
      </c>
      <c r="F7" s="91">
        <f t="shared" ref="F7:F46" si="0">B7-D7</f>
        <v>489419</v>
      </c>
      <c r="G7" s="92">
        <f t="shared" ref="G7:G38" si="1">(F7/D7)*100</f>
        <v>35.609336938268875</v>
      </c>
      <c r="H7" s="93">
        <f>+C8+C13-C7</f>
        <v>0</v>
      </c>
      <c r="I7" s="94">
        <f>+B7-B8-B13</f>
        <v>0</v>
      </c>
    </row>
    <row r="8" spans="1:9" s="81" customFormat="1" ht="24" customHeight="1">
      <c r="A8" s="95" t="s">
        <v>21</v>
      </c>
      <c r="B8" s="96">
        <v>628511</v>
      </c>
      <c r="C8" s="97">
        <v>3.93</v>
      </c>
      <c r="D8" s="96">
        <v>497108</v>
      </c>
      <c r="E8" s="97">
        <v>3.65</v>
      </c>
      <c r="F8" s="98">
        <f t="shared" si="0"/>
        <v>131403</v>
      </c>
      <c r="G8" s="99">
        <f t="shared" si="1"/>
        <v>26.433491313758783</v>
      </c>
      <c r="H8" s="100">
        <f>+C8-C9-C10-C11-C12</f>
        <v>0</v>
      </c>
      <c r="I8" s="94">
        <f>+B8-B9-B10-B11-B12</f>
        <v>0</v>
      </c>
    </row>
    <row r="9" spans="1:9" s="81" customFormat="1" ht="24" customHeight="1">
      <c r="A9" s="101" t="s">
        <v>11</v>
      </c>
      <c r="B9" s="102">
        <v>0</v>
      </c>
      <c r="C9" s="103">
        <v>0</v>
      </c>
      <c r="D9" s="102">
        <v>0</v>
      </c>
      <c r="E9" s="103">
        <v>0</v>
      </c>
      <c r="F9" s="104">
        <f t="shared" si="0"/>
        <v>0</v>
      </c>
      <c r="G9" s="105">
        <v>0</v>
      </c>
      <c r="H9" s="94">
        <f>SUM(C9:C12)-C8</f>
        <v>0</v>
      </c>
      <c r="I9" s="106"/>
    </row>
    <row r="10" spans="1:9" s="81" customFormat="1" ht="24" customHeight="1">
      <c r="A10" s="101" t="s">
        <v>12</v>
      </c>
      <c r="B10" s="102">
        <v>589013</v>
      </c>
      <c r="C10" s="107">
        <v>3.68</v>
      </c>
      <c r="D10" s="102">
        <v>450587</v>
      </c>
      <c r="E10" s="107">
        <v>3.31</v>
      </c>
      <c r="F10" s="104">
        <f t="shared" si="0"/>
        <v>138426</v>
      </c>
      <c r="G10" s="108">
        <f t="shared" si="1"/>
        <v>30.721259157498999</v>
      </c>
      <c r="H10" s="106"/>
      <c r="I10" s="106"/>
    </row>
    <row r="11" spans="1:9" s="81" customFormat="1" ht="24" customHeight="1">
      <c r="A11" s="101" t="s">
        <v>69</v>
      </c>
      <c r="B11" s="102">
        <v>11789</v>
      </c>
      <c r="C11" s="107">
        <v>0.08</v>
      </c>
      <c r="D11" s="102">
        <v>164</v>
      </c>
      <c r="E11" s="103">
        <v>0</v>
      </c>
      <c r="F11" s="104">
        <f t="shared" si="0"/>
        <v>11625</v>
      </c>
      <c r="G11" s="109">
        <f t="shared" si="1"/>
        <v>7088.414634146342</v>
      </c>
      <c r="H11" s="106"/>
      <c r="I11" s="106"/>
    </row>
    <row r="12" spans="1:9" s="81" customFormat="1" ht="24" customHeight="1">
      <c r="A12" s="101" t="s">
        <v>14</v>
      </c>
      <c r="B12" s="102">
        <v>27709</v>
      </c>
      <c r="C12" s="107">
        <v>0.17</v>
      </c>
      <c r="D12" s="102">
        <v>46357</v>
      </c>
      <c r="E12" s="107">
        <v>0.34</v>
      </c>
      <c r="F12" s="104">
        <f t="shared" si="0"/>
        <v>-18648</v>
      </c>
      <c r="G12" s="109">
        <f t="shared" si="1"/>
        <v>-40.226934443557603</v>
      </c>
      <c r="H12" s="106"/>
      <c r="I12" s="106"/>
    </row>
    <row r="13" spans="1:9" s="81" customFormat="1" ht="24" customHeight="1">
      <c r="A13" s="101" t="s">
        <v>70</v>
      </c>
      <c r="B13" s="102">
        <v>1235320</v>
      </c>
      <c r="C13" s="107">
        <v>7.72</v>
      </c>
      <c r="D13" s="102">
        <v>877304</v>
      </c>
      <c r="E13" s="107">
        <v>6.43</v>
      </c>
      <c r="F13" s="104">
        <f t="shared" si="0"/>
        <v>358016</v>
      </c>
      <c r="G13" s="108">
        <f t="shared" si="1"/>
        <v>40.808659256084553</v>
      </c>
      <c r="H13" s="93">
        <f>+C13-C14-C15-C16-C17</f>
        <v>0</v>
      </c>
      <c r="I13" s="94">
        <f>+B13-B14-B15-B16-B17</f>
        <v>0</v>
      </c>
    </row>
    <row r="14" spans="1:9" s="81" customFormat="1" ht="24" customHeight="1">
      <c r="A14" s="101" t="s">
        <v>71</v>
      </c>
      <c r="B14" s="102">
        <v>586156</v>
      </c>
      <c r="C14" s="107">
        <v>3.66</v>
      </c>
      <c r="D14" s="102">
        <v>463155</v>
      </c>
      <c r="E14" s="107">
        <v>3.4</v>
      </c>
      <c r="F14" s="104">
        <f t="shared" si="0"/>
        <v>123001</v>
      </c>
      <c r="G14" s="110">
        <f t="shared" si="1"/>
        <v>26.557200073409547</v>
      </c>
      <c r="H14" s="106"/>
      <c r="I14" s="106"/>
    </row>
    <row r="15" spans="1:9" s="81" customFormat="1" ht="24" customHeight="1">
      <c r="A15" s="101" t="s">
        <v>72</v>
      </c>
      <c r="B15" s="102">
        <v>648744</v>
      </c>
      <c r="C15" s="107">
        <v>4.0599999999999996</v>
      </c>
      <c r="D15" s="102">
        <v>413937</v>
      </c>
      <c r="E15" s="107">
        <v>3.03</v>
      </c>
      <c r="F15" s="104">
        <f t="shared" si="0"/>
        <v>234807</v>
      </c>
      <c r="G15" s="110">
        <f t="shared" si="1"/>
        <v>56.725298777350176</v>
      </c>
      <c r="H15" s="106"/>
      <c r="I15" s="106"/>
    </row>
    <row r="16" spans="1:9" s="81" customFormat="1" ht="24" customHeight="1">
      <c r="A16" s="101" t="s">
        <v>13</v>
      </c>
      <c r="B16" s="102">
        <v>0</v>
      </c>
      <c r="C16" s="103">
        <v>0</v>
      </c>
      <c r="D16" s="102">
        <v>0</v>
      </c>
      <c r="E16" s="103">
        <v>0</v>
      </c>
      <c r="F16" s="104">
        <f t="shared" si="0"/>
        <v>0</v>
      </c>
      <c r="G16" s="105">
        <v>0</v>
      </c>
      <c r="H16" s="106"/>
      <c r="I16" s="106"/>
    </row>
    <row r="17" spans="1:9" s="81" customFormat="1" ht="24" customHeight="1" thickBot="1">
      <c r="A17" s="111" t="s">
        <v>14</v>
      </c>
      <c r="B17" s="112">
        <v>420</v>
      </c>
      <c r="C17" s="113">
        <v>0</v>
      </c>
      <c r="D17" s="112">
        <v>212</v>
      </c>
      <c r="E17" s="113">
        <v>0</v>
      </c>
      <c r="F17" s="114">
        <f t="shared" si="0"/>
        <v>208</v>
      </c>
      <c r="G17" s="115">
        <f t="shared" si="1"/>
        <v>98.113207547169807</v>
      </c>
      <c r="H17" s="106"/>
      <c r="I17" s="106"/>
    </row>
    <row r="18" spans="1:9" s="81" customFormat="1" ht="24" customHeight="1" thickBot="1">
      <c r="A18" s="88" t="s">
        <v>73</v>
      </c>
      <c r="B18" s="89">
        <v>13665253</v>
      </c>
      <c r="C18" s="90">
        <v>85.44</v>
      </c>
      <c r="D18" s="89">
        <v>11874360</v>
      </c>
      <c r="E18" s="90">
        <v>87.13</v>
      </c>
      <c r="F18" s="91">
        <f t="shared" si="0"/>
        <v>1790893</v>
      </c>
      <c r="G18" s="92">
        <f t="shared" si="1"/>
        <v>15.082017051866375</v>
      </c>
      <c r="H18" s="93">
        <f>+C18-C19-C25</f>
        <v>0</v>
      </c>
      <c r="I18" s="94">
        <f>+B18-B19-B25</f>
        <v>0</v>
      </c>
    </row>
    <row r="19" spans="1:9" s="81" customFormat="1" ht="24" customHeight="1">
      <c r="A19" s="95" t="s">
        <v>21</v>
      </c>
      <c r="B19" s="96">
        <v>13567970</v>
      </c>
      <c r="C19" s="97">
        <v>84.83</v>
      </c>
      <c r="D19" s="96">
        <v>11744574</v>
      </c>
      <c r="E19" s="97">
        <v>86.18</v>
      </c>
      <c r="F19" s="116">
        <f t="shared" si="0"/>
        <v>1823396</v>
      </c>
      <c r="G19" s="108">
        <f t="shared" si="1"/>
        <v>15.525433276677383</v>
      </c>
      <c r="H19" s="106"/>
      <c r="I19" s="106"/>
    </row>
    <row r="20" spans="1:9" s="81" customFormat="1" ht="24" customHeight="1">
      <c r="A20" s="101" t="s">
        <v>74</v>
      </c>
      <c r="B20" s="102">
        <v>1518435</v>
      </c>
      <c r="C20" s="107">
        <v>9.49</v>
      </c>
      <c r="D20" s="102">
        <v>1284011</v>
      </c>
      <c r="E20" s="107">
        <v>9.42</v>
      </c>
      <c r="F20" s="98">
        <f t="shared" si="0"/>
        <v>234424</v>
      </c>
      <c r="G20" s="108">
        <f t="shared" si="1"/>
        <v>18.257164463544314</v>
      </c>
      <c r="H20" s="93">
        <f>SUM(C20:C24)-C19</f>
        <v>0</v>
      </c>
      <c r="I20" s="94">
        <f>+B20+B21+B22+B23+B24-B19</f>
        <v>0</v>
      </c>
    </row>
    <row r="21" spans="1:9" s="81" customFormat="1" ht="24" customHeight="1">
      <c r="A21" s="101" t="s">
        <v>23</v>
      </c>
      <c r="B21" s="102">
        <v>11193746</v>
      </c>
      <c r="C21" s="107">
        <v>69.989999999999995</v>
      </c>
      <c r="D21" s="102">
        <v>9675534</v>
      </c>
      <c r="E21" s="107">
        <v>71</v>
      </c>
      <c r="F21" s="104">
        <f t="shared" si="0"/>
        <v>1518212</v>
      </c>
      <c r="G21" s="108">
        <f t="shared" si="1"/>
        <v>15.691247635531022</v>
      </c>
      <c r="H21" s="106"/>
      <c r="I21" s="106"/>
    </row>
    <row r="22" spans="1:9" s="81" customFormat="1" ht="24" customHeight="1">
      <c r="A22" s="101" t="s">
        <v>24</v>
      </c>
      <c r="B22" s="102">
        <v>158657</v>
      </c>
      <c r="C22" s="107">
        <v>0.99</v>
      </c>
      <c r="D22" s="102">
        <v>171866</v>
      </c>
      <c r="E22" s="107">
        <v>1.26</v>
      </c>
      <c r="F22" s="104">
        <f t="shared" si="0"/>
        <v>-13209</v>
      </c>
      <c r="G22" s="108">
        <f t="shared" si="1"/>
        <v>-7.6856388116323187</v>
      </c>
      <c r="H22" s="106"/>
      <c r="I22" s="106"/>
    </row>
    <row r="23" spans="1:9" s="81" customFormat="1" ht="24" customHeight="1">
      <c r="A23" s="101" t="s">
        <v>25</v>
      </c>
      <c r="B23" s="102">
        <v>352536</v>
      </c>
      <c r="C23" s="107">
        <v>2.2000000000000002</v>
      </c>
      <c r="D23" s="102">
        <v>314880</v>
      </c>
      <c r="E23" s="107">
        <v>2.31</v>
      </c>
      <c r="F23" s="104">
        <f t="shared" si="0"/>
        <v>37656</v>
      </c>
      <c r="G23" s="108">
        <f t="shared" si="1"/>
        <v>11.958841463414634</v>
      </c>
      <c r="H23" s="106"/>
      <c r="I23" s="106"/>
    </row>
    <row r="24" spans="1:9" s="81" customFormat="1" ht="24" customHeight="1">
      <c r="A24" s="101" t="s">
        <v>26</v>
      </c>
      <c r="B24" s="102">
        <v>344596</v>
      </c>
      <c r="C24" s="107">
        <v>2.16</v>
      </c>
      <c r="D24" s="102">
        <v>298283</v>
      </c>
      <c r="E24" s="107">
        <v>2.19</v>
      </c>
      <c r="F24" s="104">
        <f t="shared" si="0"/>
        <v>46313</v>
      </c>
      <c r="G24" s="108">
        <f t="shared" si="1"/>
        <v>15.526530174364614</v>
      </c>
      <c r="H24" s="106"/>
      <c r="I24" s="106"/>
    </row>
    <row r="25" spans="1:9" s="81" customFormat="1" ht="24" customHeight="1">
      <c r="A25" s="101" t="s">
        <v>27</v>
      </c>
      <c r="B25" s="102">
        <v>97283</v>
      </c>
      <c r="C25" s="107">
        <v>0.61</v>
      </c>
      <c r="D25" s="102">
        <v>129786</v>
      </c>
      <c r="E25" s="107">
        <v>0.95</v>
      </c>
      <c r="F25" s="104">
        <f t="shared" si="0"/>
        <v>-32503</v>
      </c>
      <c r="G25" s="108">
        <f t="shared" si="1"/>
        <v>-25.043533200807484</v>
      </c>
      <c r="H25" s="93">
        <f>SUM(C26:C29)-C25</f>
        <v>0</v>
      </c>
      <c r="I25" s="94">
        <f>+B25-B26-B27-B28-B29</f>
        <v>0</v>
      </c>
    </row>
    <row r="26" spans="1:9" s="81" customFormat="1" ht="24" customHeight="1">
      <c r="A26" s="101" t="s">
        <v>75</v>
      </c>
      <c r="B26" s="102">
        <v>41441</v>
      </c>
      <c r="C26" s="107">
        <v>0.26</v>
      </c>
      <c r="D26" s="102">
        <v>53420</v>
      </c>
      <c r="E26" s="107">
        <v>0.39</v>
      </c>
      <c r="F26" s="104">
        <f t="shared" si="0"/>
        <v>-11979</v>
      </c>
      <c r="G26" s="108">
        <f t="shared" si="1"/>
        <v>-22.424185698240358</v>
      </c>
      <c r="H26" s="106"/>
      <c r="I26" s="106"/>
    </row>
    <row r="27" spans="1:9" s="81" customFormat="1" ht="24" customHeight="1">
      <c r="A27" s="101" t="s">
        <v>72</v>
      </c>
      <c r="B27" s="102">
        <v>38566</v>
      </c>
      <c r="C27" s="107">
        <v>0.24</v>
      </c>
      <c r="D27" s="102">
        <v>52132</v>
      </c>
      <c r="E27" s="107">
        <v>0.38</v>
      </c>
      <c r="F27" s="104">
        <f t="shared" si="0"/>
        <v>-13566</v>
      </c>
      <c r="G27" s="108">
        <f t="shared" si="1"/>
        <v>-26.022404665080952</v>
      </c>
      <c r="H27" s="106"/>
      <c r="I27" s="106"/>
    </row>
    <row r="28" spans="1:9" s="81" customFormat="1" ht="24" customHeight="1">
      <c r="A28" s="101" t="s">
        <v>13</v>
      </c>
      <c r="B28" s="102">
        <v>10148</v>
      </c>
      <c r="C28" s="107">
        <v>0.06</v>
      </c>
      <c r="D28" s="102">
        <v>13686</v>
      </c>
      <c r="E28" s="107">
        <v>0.1</v>
      </c>
      <c r="F28" s="104">
        <f t="shared" si="0"/>
        <v>-3538</v>
      </c>
      <c r="G28" s="109">
        <f t="shared" si="1"/>
        <v>-25.851234838521115</v>
      </c>
      <c r="H28" s="106"/>
      <c r="I28" s="106"/>
    </row>
    <row r="29" spans="1:9" s="81" customFormat="1" ht="24" customHeight="1" thickBot="1">
      <c r="A29" s="111" t="s">
        <v>14</v>
      </c>
      <c r="B29" s="117">
        <v>7128</v>
      </c>
      <c r="C29" s="107">
        <v>0.05</v>
      </c>
      <c r="D29" s="117">
        <v>10548</v>
      </c>
      <c r="E29" s="107">
        <v>0.08</v>
      </c>
      <c r="F29" s="114">
        <f t="shared" si="0"/>
        <v>-3420</v>
      </c>
      <c r="G29" s="109">
        <f t="shared" si="1"/>
        <v>-32.423208191126278</v>
      </c>
      <c r="H29" s="106"/>
      <c r="I29" s="106"/>
    </row>
    <row r="30" spans="1:9" s="81" customFormat="1" ht="24" customHeight="1" thickBot="1">
      <c r="A30" s="88" t="s">
        <v>76</v>
      </c>
      <c r="B30" s="89">
        <v>441846</v>
      </c>
      <c r="C30" s="90">
        <v>2.76</v>
      </c>
      <c r="D30" s="89">
        <v>359211</v>
      </c>
      <c r="E30" s="90">
        <v>2.64</v>
      </c>
      <c r="F30" s="91">
        <f t="shared" si="0"/>
        <v>82635</v>
      </c>
      <c r="G30" s="92">
        <f t="shared" si="1"/>
        <v>23.004585048898836</v>
      </c>
      <c r="H30" s="93">
        <f>+C30-C31-C32</f>
        <v>0</v>
      </c>
      <c r="I30" s="94">
        <f>+B30-B31-B32</f>
        <v>0</v>
      </c>
    </row>
    <row r="31" spans="1:9" s="81" customFormat="1" ht="24" customHeight="1">
      <c r="A31" s="95" t="s">
        <v>21</v>
      </c>
      <c r="B31" s="96">
        <v>1701</v>
      </c>
      <c r="C31" s="118">
        <v>0.01</v>
      </c>
      <c r="D31" s="96">
        <v>2179</v>
      </c>
      <c r="E31" s="118">
        <v>0.02</v>
      </c>
      <c r="F31" s="98">
        <f t="shared" si="0"/>
        <v>-478</v>
      </c>
      <c r="G31" s="108">
        <f t="shared" si="1"/>
        <v>-21.936668196420374</v>
      </c>
      <c r="H31" s="106"/>
      <c r="I31" s="106"/>
    </row>
    <row r="32" spans="1:9" s="81" customFormat="1" ht="24" customHeight="1" thickBot="1">
      <c r="A32" s="111" t="s">
        <v>70</v>
      </c>
      <c r="B32" s="119">
        <v>440145</v>
      </c>
      <c r="C32" s="120">
        <v>2.75</v>
      </c>
      <c r="D32" s="119">
        <v>357032</v>
      </c>
      <c r="E32" s="120">
        <v>2.62</v>
      </c>
      <c r="F32" s="104">
        <f t="shared" si="0"/>
        <v>83113</v>
      </c>
      <c r="G32" s="121">
        <f t="shared" si="1"/>
        <v>23.278865759931882</v>
      </c>
      <c r="H32" s="106"/>
      <c r="I32" s="106"/>
    </row>
    <row r="33" spans="1:11" s="81" customFormat="1" ht="24" customHeight="1" thickBot="1">
      <c r="A33" s="88" t="s">
        <v>77</v>
      </c>
      <c r="B33" s="89">
        <v>16255</v>
      </c>
      <c r="C33" s="90">
        <v>0.1</v>
      </c>
      <c r="D33" s="89">
        <v>14272</v>
      </c>
      <c r="E33" s="90">
        <v>0.1</v>
      </c>
      <c r="F33" s="91">
        <f t="shared" si="0"/>
        <v>1983</v>
      </c>
      <c r="G33" s="92">
        <f t="shared" si="1"/>
        <v>13.894338565022421</v>
      </c>
      <c r="H33" s="106"/>
      <c r="I33" s="106"/>
    </row>
    <row r="34" spans="1:11" s="81" customFormat="1" ht="24" customHeight="1">
      <c r="A34" s="95" t="s">
        <v>21</v>
      </c>
      <c r="B34" s="96">
        <v>10037</v>
      </c>
      <c r="C34" s="97">
        <v>0.06</v>
      </c>
      <c r="D34" s="96">
        <v>9309</v>
      </c>
      <c r="E34" s="97">
        <v>7.0000000000000007E-2</v>
      </c>
      <c r="F34" s="104">
        <f t="shared" si="0"/>
        <v>728</v>
      </c>
      <c r="G34" s="99">
        <f t="shared" si="1"/>
        <v>7.8203888709850675</v>
      </c>
      <c r="H34" s="93">
        <f>+C34+C35-C33</f>
        <v>0</v>
      </c>
      <c r="I34" s="94">
        <f>+B34+B35-B33</f>
        <v>0</v>
      </c>
    </row>
    <row r="35" spans="1:11" s="81" customFormat="1" ht="24" customHeight="1" thickBot="1">
      <c r="A35" s="111" t="s">
        <v>27</v>
      </c>
      <c r="B35" s="119">
        <v>6218</v>
      </c>
      <c r="C35" s="107">
        <v>0.04</v>
      </c>
      <c r="D35" s="119">
        <v>4963</v>
      </c>
      <c r="E35" s="107">
        <v>0.03</v>
      </c>
      <c r="F35" s="104">
        <f t="shared" si="0"/>
        <v>1255</v>
      </c>
      <c r="G35" s="121">
        <f t="shared" si="1"/>
        <v>25.287124722949827</v>
      </c>
      <c r="H35" s="106"/>
      <c r="I35" s="106"/>
    </row>
    <row r="36" spans="1:11" s="81" customFormat="1" ht="24" customHeight="1" thickBot="1">
      <c r="A36" s="122" t="s">
        <v>78</v>
      </c>
      <c r="B36" s="89">
        <v>15987185</v>
      </c>
      <c r="C36" s="90">
        <v>99.95</v>
      </c>
      <c r="D36" s="89">
        <v>13622255</v>
      </c>
      <c r="E36" s="90">
        <v>99.95</v>
      </c>
      <c r="F36" s="91">
        <f t="shared" si="0"/>
        <v>2364930</v>
      </c>
      <c r="G36" s="92">
        <f t="shared" si="1"/>
        <v>17.360782043795243</v>
      </c>
      <c r="H36" s="93">
        <f>+C33+C30+C18+C7-C36</f>
        <v>0</v>
      </c>
      <c r="I36" s="93">
        <f>+C36-C33-C30-C18-C7</f>
        <v>0</v>
      </c>
    </row>
    <row r="37" spans="1:11" s="127" customFormat="1" ht="24" customHeight="1" thickBot="1">
      <c r="A37" s="123" t="s">
        <v>35</v>
      </c>
      <c r="B37" s="124">
        <v>6998</v>
      </c>
      <c r="C37" s="125">
        <v>0.05</v>
      </c>
      <c r="D37" s="124">
        <v>6567</v>
      </c>
      <c r="E37" s="125">
        <v>0.05</v>
      </c>
      <c r="F37" s="91">
        <f t="shared" si="0"/>
        <v>431</v>
      </c>
      <c r="G37" s="92">
        <f t="shared" si="1"/>
        <v>6.5631186234201309</v>
      </c>
      <c r="H37" s="126"/>
      <c r="I37" s="126"/>
    </row>
    <row r="38" spans="1:11" s="81" customFormat="1" ht="24" customHeight="1">
      <c r="A38" s="128" t="s">
        <v>79</v>
      </c>
      <c r="B38" s="129">
        <v>6998</v>
      </c>
      <c r="C38" s="130">
        <v>0.05</v>
      </c>
      <c r="D38" s="129">
        <v>6567</v>
      </c>
      <c r="E38" s="130">
        <v>0.05</v>
      </c>
      <c r="F38" s="98">
        <f t="shared" si="0"/>
        <v>431</v>
      </c>
      <c r="G38" s="99">
        <f t="shared" si="1"/>
        <v>6.5631186234201309</v>
      </c>
      <c r="H38" s="106"/>
      <c r="I38" s="106"/>
    </row>
    <row r="39" spans="1:11" s="81" customFormat="1" ht="24" customHeight="1">
      <c r="A39" s="101" t="s">
        <v>80</v>
      </c>
      <c r="B39" s="102">
        <v>0</v>
      </c>
      <c r="C39" s="131">
        <v>0</v>
      </c>
      <c r="D39" s="102">
        <v>0</v>
      </c>
      <c r="E39" s="131">
        <v>0</v>
      </c>
      <c r="F39" s="104">
        <f t="shared" si="0"/>
        <v>0</v>
      </c>
      <c r="G39" s="105">
        <v>0</v>
      </c>
      <c r="H39" s="106"/>
      <c r="I39" s="106"/>
    </row>
    <row r="40" spans="1:11" s="81" customFormat="1" ht="24" customHeight="1">
      <c r="A40" s="128" t="s">
        <v>81</v>
      </c>
      <c r="B40" s="102">
        <v>0</v>
      </c>
      <c r="C40" s="131">
        <v>0</v>
      </c>
      <c r="D40" s="102">
        <v>0</v>
      </c>
      <c r="E40" s="131">
        <v>0</v>
      </c>
      <c r="F40" s="114">
        <f t="shared" si="0"/>
        <v>0</v>
      </c>
      <c r="G40" s="105">
        <v>0</v>
      </c>
      <c r="H40" s="106"/>
      <c r="I40" s="106"/>
    </row>
    <row r="41" spans="1:11" s="81" customFormat="1" ht="24" customHeight="1" thickBot="1">
      <c r="A41" s="111" t="s">
        <v>82</v>
      </c>
      <c r="B41" s="117">
        <v>0</v>
      </c>
      <c r="C41" s="113">
        <v>0</v>
      </c>
      <c r="D41" s="117">
        <v>0</v>
      </c>
      <c r="E41" s="113">
        <v>0</v>
      </c>
      <c r="F41" s="117">
        <f t="shared" si="0"/>
        <v>0</v>
      </c>
      <c r="G41" s="105">
        <v>0</v>
      </c>
      <c r="H41" s="106"/>
      <c r="I41" s="106"/>
    </row>
    <row r="42" spans="1:11" s="81" customFormat="1" ht="24" customHeight="1" thickBot="1">
      <c r="A42" s="88" t="s">
        <v>83</v>
      </c>
      <c r="B42" s="89">
        <v>0</v>
      </c>
      <c r="C42" s="132">
        <v>0</v>
      </c>
      <c r="D42" s="89">
        <v>0</v>
      </c>
      <c r="E42" s="132">
        <v>0</v>
      </c>
      <c r="F42" s="91">
        <f t="shared" si="0"/>
        <v>0</v>
      </c>
      <c r="G42" s="133">
        <f>C42-E42</f>
        <v>0</v>
      </c>
      <c r="H42" s="106"/>
      <c r="I42" s="106"/>
    </row>
    <row r="43" spans="1:11" s="81" customFormat="1" ht="24" customHeight="1">
      <c r="A43" s="95" t="s">
        <v>74</v>
      </c>
      <c r="B43" s="134">
        <v>0</v>
      </c>
      <c r="C43" s="135">
        <v>0</v>
      </c>
      <c r="D43" s="134">
        <v>0</v>
      </c>
      <c r="E43" s="135">
        <v>0</v>
      </c>
      <c r="F43" s="104">
        <f t="shared" si="0"/>
        <v>0</v>
      </c>
      <c r="G43" s="105">
        <v>0</v>
      </c>
      <c r="H43" s="106"/>
      <c r="I43" s="106"/>
    </row>
    <row r="44" spans="1:11" s="81" customFormat="1" ht="24" customHeight="1">
      <c r="A44" s="101" t="s">
        <v>84</v>
      </c>
      <c r="B44" s="102">
        <v>0</v>
      </c>
      <c r="C44" s="131">
        <v>0</v>
      </c>
      <c r="D44" s="102">
        <v>0</v>
      </c>
      <c r="E44" s="131">
        <v>0</v>
      </c>
      <c r="F44" s="104">
        <f t="shared" si="0"/>
        <v>0</v>
      </c>
      <c r="G44" s="105">
        <v>0</v>
      </c>
      <c r="H44" s="106"/>
      <c r="I44" s="106"/>
    </row>
    <row r="45" spans="1:11" s="81" customFormat="1" ht="24" customHeight="1" thickBot="1">
      <c r="A45" s="136" t="s">
        <v>85</v>
      </c>
      <c r="B45" s="119">
        <v>0</v>
      </c>
      <c r="C45" s="113">
        <v>0</v>
      </c>
      <c r="D45" s="119">
        <v>0</v>
      </c>
      <c r="E45" s="113">
        <v>0</v>
      </c>
      <c r="F45" s="104">
        <f t="shared" si="0"/>
        <v>0</v>
      </c>
      <c r="G45" s="105">
        <v>0</v>
      </c>
      <c r="H45" s="106"/>
      <c r="I45" s="106"/>
    </row>
    <row r="46" spans="1:11" s="81" customFormat="1" ht="24" customHeight="1" thickBot="1">
      <c r="A46" s="137" t="s">
        <v>86</v>
      </c>
      <c r="B46" s="89">
        <v>15994183</v>
      </c>
      <c r="C46" s="90">
        <v>100</v>
      </c>
      <c r="D46" s="89">
        <v>13628822</v>
      </c>
      <c r="E46" s="90">
        <v>100</v>
      </c>
      <c r="F46" s="91">
        <f t="shared" si="0"/>
        <v>2365361</v>
      </c>
      <c r="G46" s="92">
        <f>(F46/D46)*100</f>
        <v>17.355579227610427</v>
      </c>
      <c r="H46" s="93">
        <f>+C46-C38-C36</f>
        <v>0</v>
      </c>
      <c r="I46" s="106"/>
    </row>
    <row r="47" spans="1:11" s="145" customFormat="1">
      <c r="A47" s="138" t="s">
        <v>87</v>
      </c>
      <c r="B47" s="139"/>
      <c r="C47" s="139"/>
      <c r="D47" s="140"/>
      <c r="E47" s="141"/>
      <c r="F47" s="139"/>
      <c r="G47" s="142"/>
      <c r="H47" s="143"/>
      <c r="I47" s="143"/>
      <c r="J47" s="144"/>
      <c r="K47" s="143"/>
    </row>
    <row r="48" spans="1:11" s="145" customFormat="1">
      <c r="A48" s="146"/>
      <c r="B48" s="146"/>
      <c r="C48" s="146"/>
      <c r="D48" s="147"/>
      <c r="E48" s="147"/>
      <c r="F48" s="146"/>
      <c r="G48" s="142"/>
      <c r="H48" s="143"/>
      <c r="I48" s="143"/>
      <c r="J48" s="144"/>
      <c r="K48" s="143"/>
    </row>
    <row r="49" spans="1:11" s="145" customFormat="1">
      <c r="A49" s="196"/>
      <c r="B49" s="196"/>
      <c r="C49" s="196"/>
      <c r="D49" s="196"/>
      <c r="E49" s="196"/>
      <c r="F49" s="196"/>
      <c r="G49" s="142"/>
      <c r="H49" s="143"/>
      <c r="I49" s="143"/>
      <c r="J49" s="144"/>
      <c r="K49" s="143"/>
    </row>
  </sheetData>
  <mergeCells count="5">
    <mergeCell ref="A1:G1"/>
    <mergeCell ref="A2:G2"/>
    <mergeCell ref="B5:C5"/>
    <mergeCell ref="D5:E5"/>
    <mergeCell ref="A49:F49"/>
  </mergeCells>
  <phoneticPr fontId="3" type="noConversion"/>
  <printOptions horizontalCentered="1" verticalCentered="1"/>
  <pageMargins left="0.35433070866141736" right="0.35433070866141736" top="0.98425196850393704" bottom="0.59055118110236227" header="0.51181102362204722" footer="0.51181102362204722"/>
  <pageSetup paperSize="9" scale="64" firstPageNumber="0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BQ88"/>
  <sheetViews>
    <sheetView showGridLines="0" view="pageBreakPreview" zoomScaleNormal="70" zoomScaleSheetLayoutView="100" zoomScalePageLayoutView="70" workbookViewId="0">
      <selection activeCell="A5" sqref="A5"/>
    </sheetView>
  </sheetViews>
  <sheetFormatPr defaultColWidth="8.6328125" defaultRowHeight="15.6"/>
  <cols>
    <col min="1" max="53" width="8.6328125" style="153"/>
    <col min="54" max="54" width="8.6328125" style="150"/>
    <col min="55" max="56" width="11.81640625" style="151" customWidth="1"/>
    <col min="57" max="57" width="11.81640625" style="152" customWidth="1"/>
    <col min="58" max="60" width="8.6328125" style="151"/>
    <col min="61" max="63" width="8.6328125" style="153"/>
    <col min="64" max="64" width="10.54296875" style="153" customWidth="1"/>
    <col min="65" max="65" width="10.453125" style="153" customWidth="1"/>
    <col min="66" max="66" width="9.54296875" style="153" customWidth="1"/>
    <col min="67" max="16384" width="8.6328125" style="153"/>
  </cols>
  <sheetData>
    <row r="1" spans="1:69" ht="28.2">
      <c r="A1" s="197" t="s">
        <v>205</v>
      </c>
      <c r="B1" s="197"/>
      <c r="C1" s="197"/>
      <c r="D1" s="197"/>
      <c r="E1" s="197"/>
      <c r="F1" s="197"/>
      <c r="G1" s="197"/>
      <c r="H1" s="197"/>
      <c r="I1" s="197"/>
      <c r="J1" s="197"/>
      <c r="K1" s="197"/>
      <c r="L1" s="197"/>
      <c r="M1" s="197"/>
      <c r="N1" s="197"/>
      <c r="O1" s="182"/>
      <c r="P1" s="182"/>
      <c r="Q1" s="182"/>
      <c r="R1" s="182"/>
      <c r="S1" s="182"/>
      <c r="T1" s="182"/>
      <c r="U1" s="182"/>
      <c r="V1" s="182"/>
      <c r="W1" s="182"/>
      <c r="X1" s="182"/>
      <c r="Y1" s="182"/>
      <c r="Z1" s="182"/>
      <c r="AA1" s="182"/>
      <c r="AB1" s="182"/>
      <c r="AC1" s="182"/>
      <c r="AD1" s="182"/>
      <c r="AE1" s="182"/>
      <c r="AF1" s="182"/>
      <c r="AG1" s="182"/>
      <c r="AH1" s="182"/>
      <c r="AI1" s="182"/>
      <c r="AJ1" s="182"/>
      <c r="AK1" s="182"/>
      <c r="AL1" s="182"/>
      <c r="AM1" s="182"/>
      <c r="AN1" s="182"/>
      <c r="AO1" s="182"/>
      <c r="AP1" s="182"/>
      <c r="AQ1" s="182"/>
      <c r="AR1" s="182"/>
      <c r="AS1" s="182"/>
      <c r="AT1" s="182"/>
      <c r="AU1" s="182"/>
      <c r="AV1" s="182"/>
      <c r="AW1" s="182"/>
      <c r="AX1" s="182"/>
      <c r="AY1" s="182"/>
      <c r="AZ1" s="182"/>
      <c r="BA1" s="149"/>
      <c r="BE1" s="152" t="s">
        <v>88</v>
      </c>
      <c r="BH1" s="151" t="s">
        <v>89</v>
      </c>
    </row>
    <row r="2" spans="1:69" ht="19.95" customHeight="1">
      <c r="BB2" s="149" t="s">
        <v>90</v>
      </c>
      <c r="BC2" s="154" t="s">
        <v>91</v>
      </c>
      <c r="BD2" s="151" t="s">
        <v>92</v>
      </c>
      <c r="BE2" s="152" t="s">
        <v>93</v>
      </c>
      <c r="BF2" s="154" t="s">
        <v>91</v>
      </c>
      <c r="BG2" s="151" t="s">
        <v>92</v>
      </c>
      <c r="BH2" s="151" t="s">
        <v>93</v>
      </c>
    </row>
    <row r="3" spans="1:69" ht="19.95" customHeight="1">
      <c r="BB3" s="150" t="s">
        <v>94</v>
      </c>
      <c r="BC3" s="151">
        <v>12523956</v>
      </c>
      <c r="BD3" s="151">
        <v>11373881</v>
      </c>
      <c r="BE3" s="152">
        <v>704021</v>
      </c>
      <c r="BF3" s="151">
        <v>12523.956</v>
      </c>
      <c r="BG3" s="151">
        <v>11373.880999999999</v>
      </c>
      <c r="BH3" s="151">
        <v>704.02099999999996</v>
      </c>
      <c r="BI3" s="150"/>
      <c r="BK3" s="155" t="s">
        <v>95</v>
      </c>
      <c r="BL3" s="156">
        <v>1235735</v>
      </c>
      <c r="BM3" s="157">
        <v>1149087</v>
      </c>
      <c r="BN3" s="158">
        <v>86103</v>
      </c>
      <c r="BO3" s="157">
        <f t="shared" ref="BO3:BQ34" si="0">BL3/1000</f>
        <v>1235.7349999999999</v>
      </c>
      <c r="BP3" s="157">
        <f t="shared" si="0"/>
        <v>1149.087</v>
      </c>
      <c r="BQ3" s="157">
        <f t="shared" si="0"/>
        <v>86.102999999999994</v>
      </c>
    </row>
    <row r="4" spans="1:69" ht="19.95" customHeight="1">
      <c r="BB4" s="150" t="s">
        <v>96</v>
      </c>
      <c r="BC4" s="151">
        <v>9020115</v>
      </c>
      <c r="BD4" s="151">
        <v>8459595</v>
      </c>
      <c r="BE4" s="152">
        <v>347741</v>
      </c>
      <c r="BF4" s="151">
        <v>9020.1149999999998</v>
      </c>
      <c r="BG4" s="151">
        <v>8459.5949999999993</v>
      </c>
      <c r="BH4" s="151">
        <v>347.74099999999999</v>
      </c>
      <c r="BI4" s="150" t="s">
        <v>96</v>
      </c>
      <c r="BK4" s="155" t="s">
        <v>97</v>
      </c>
      <c r="BL4" s="156">
        <v>1577800</v>
      </c>
      <c r="BM4" s="157">
        <v>1311254</v>
      </c>
      <c r="BN4" s="158">
        <v>261223</v>
      </c>
      <c r="BO4" s="157">
        <f t="shared" si="0"/>
        <v>1577.8</v>
      </c>
      <c r="BP4" s="157">
        <f t="shared" si="0"/>
        <v>1311.2539999999999</v>
      </c>
      <c r="BQ4" s="157">
        <f t="shared" si="0"/>
        <v>261.22300000000001</v>
      </c>
    </row>
    <row r="5" spans="1:69" ht="19.95" customHeight="1">
      <c r="BB5" s="150" t="s">
        <v>98</v>
      </c>
      <c r="BC5" s="151">
        <v>11713699</v>
      </c>
      <c r="BD5" s="151">
        <v>10776315</v>
      </c>
      <c r="BE5" s="152">
        <v>606026</v>
      </c>
      <c r="BF5" s="151">
        <v>11713.699000000001</v>
      </c>
      <c r="BG5" s="151">
        <v>10776.315000000001</v>
      </c>
      <c r="BH5" s="151">
        <v>606.02599999999995</v>
      </c>
      <c r="BI5" s="150"/>
      <c r="BK5" s="155" t="s">
        <v>99</v>
      </c>
      <c r="BL5" s="156">
        <v>1910058</v>
      </c>
      <c r="BM5" s="157">
        <v>1669183</v>
      </c>
      <c r="BN5" s="158">
        <v>237751</v>
      </c>
      <c r="BO5" s="157">
        <f t="shared" si="0"/>
        <v>1910.058</v>
      </c>
      <c r="BP5" s="157">
        <f t="shared" si="0"/>
        <v>1669.183</v>
      </c>
      <c r="BQ5" s="157">
        <f t="shared" si="0"/>
        <v>237.751</v>
      </c>
    </row>
    <row r="6" spans="1:69" ht="19.95" customHeight="1">
      <c r="BB6" s="150" t="s">
        <v>100</v>
      </c>
      <c r="BC6" s="151">
        <v>11768561</v>
      </c>
      <c r="BD6" s="151">
        <v>10728918</v>
      </c>
      <c r="BE6" s="152">
        <v>652393</v>
      </c>
      <c r="BF6" s="151">
        <v>11768.561</v>
      </c>
      <c r="BG6" s="151">
        <v>10728.918</v>
      </c>
      <c r="BH6" s="151">
        <v>652.39300000000003</v>
      </c>
      <c r="BI6" s="150"/>
      <c r="BK6" s="155" t="s">
        <v>101</v>
      </c>
      <c r="BL6" s="156">
        <v>1642499</v>
      </c>
      <c r="BM6" s="157">
        <v>1325977</v>
      </c>
      <c r="BN6" s="158">
        <v>297295</v>
      </c>
      <c r="BO6" s="157">
        <f t="shared" si="0"/>
        <v>1642.499</v>
      </c>
      <c r="BP6" s="157">
        <f t="shared" si="0"/>
        <v>1325.9770000000001</v>
      </c>
      <c r="BQ6" s="157">
        <f t="shared" si="0"/>
        <v>297.29500000000002</v>
      </c>
    </row>
    <row r="7" spans="1:69" ht="19.95" customHeight="1">
      <c r="BB7" s="150" t="s">
        <v>102</v>
      </c>
      <c r="BC7" s="151">
        <v>14520917</v>
      </c>
      <c r="BD7" s="151">
        <v>13192471</v>
      </c>
      <c r="BE7" s="152">
        <v>841324</v>
      </c>
      <c r="BF7" s="151">
        <v>14520.916999999999</v>
      </c>
      <c r="BG7" s="151">
        <v>13192.471</v>
      </c>
      <c r="BH7" s="151">
        <v>841.32399999999996</v>
      </c>
      <c r="BI7" s="150" t="s">
        <v>102</v>
      </c>
      <c r="BK7" s="155" t="s">
        <v>103</v>
      </c>
      <c r="BL7" s="156">
        <v>1683150</v>
      </c>
      <c r="BM7" s="157">
        <v>1495026</v>
      </c>
      <c r="BN7" s="158">
        <v>188124</v>
      </c>
      <c r="BO7" s="157">
        <f t="shared" si="0"/>
        <v>1683.15</v>
      </c>
      <c r="BP7" s="157">
        <f t="shared" si="0"/>
        <v>1495.0260000000001</v>
      </c>
      <c r="BQ7" s="157">
        <f t="shared" si="0"/>
        <v>188.124</v>
      </c>
    </row>
    <row r="8" spans="1:69" ht="19.95" customHeight="1">
      <c r="BB8" s="150" t="s">
        <v>104</v>
      </c>
      <c r="BC8" s="151">
        <v>11715533</v>
      </c>
      <c r="BD8" s="151">
        <v>10698044</v>
      </c>
      <c r="BE8" s="152">
        <v>649559</v>
      </c>
      <c r="BF8" s="151">
        <v>11715.532999999999</v>
      </c>
      <c r="BG8" s="151">
        <v>10698.044</v>
      </c>
      <c r="BH8" s="151">
        <v>649.55899999999997</v>
      </c>
      <c r="BI8" s="150"/>
      <c r="BK8" s="155" t="s">
        <v>105</v>
      </c>
      <c r="BL8" s="156">
        <v>2181734</v>
      </c>
      <c r="BM8" s="157">
        <v>1693392</v>
      </c>
      <c r="BN8" s="158">
        <v>482424</v>
      </c>
      <c r="BO8" s="157">
        <f t="shared" si="0"/>
        <v>2181.7339999999999</v>
      </c>
      <c r="BP8" s="157">
        <f t="shared" si="0"/>
        <v>1693.3920000000001</v>
      </c>
      <c r="BQ8" s="157">
        <f t="shared" si="0"/>
        <v>482.42399999999998</v>
      </c>
    </row>
    <row r="9" spans="1:69" ht="19.95" customHeight="1">
      <c r="BB9" s="150" t="s">
        <v>106</v>
      </c>
      <c r="BC9" s="151">
        <v>12890504</v>
      </c>
      <c r="BD9" s="151">
        <v>11883155</v>
      </c>
      <c r="BE9" s="152">
        <v>550857</v>
      </c>
      <c r="BF9" s="151">
        <v>12890.504000000001</v>
      </c>
      <c r="BG9" s="151">
        <v>11883.155000000001</v>
      </c>
      <c r="BH9" s="151">
        <v>550.85699999999997</v>
      </c>
      <c r="BI9" s="150"/>
      <c r="BK9" s="155" t="s">
        <v>107</v>
      </c>
      <c r="BL9" s="156">
        <v>2431119</v>
      </c>
      <c r="BM9" s="157">
        <v>1980560</v>
      </c>
      <c r="BN9" s="158">
        <v>433023</v>
      </c>
      <c r="BO9" s="157">
        <f t="shared" si="0"/>
        <v>2431.1190000000001</v>
      </c>
      <c r="BP9" s="157">
        <f t="shared" si="0"/>
        <v>1980.56</v>
      </c>
      <c r="BQ9" s="157">
        <f t="shared" si="0"/>
        <v>433.02300000000002</v>
      </c>
    </row>
    <row r="10" spans="1:69" ht="19.95" customHeight="1">
      <c r="BB10" s="150" t="s">
        <v>108</v>
      </c>
      <c r="BC10" s="151">
        <v>12695430</v>
      </c>
      <c r="BD10" s="151">
        <v>11689761</v>
      </c>
      <c r="BE10" s="152">
        <v>619494</v>
      </c>
      <c r="BF10" s="151">
        <v>12695.43</v>
      </c>
      <c r="BG10" s="151">
        <v>11689.761</v>
      </c>
      <c r="BH10" s="151">
        <v>619.49400000000003</v>
      </c>
      <c r="BI10" s="150" t="s">
        <v>108</v>
      </c>
      <c r="BK10" s="155" t="s">
        <v>109</v>
      </c>
      <c r="BL10" s="156">
        <v>3340846</v>
      </c>
      <c r="BM10" s="157">
        <v>2872861</v>
      </c>
      <c r="BN10" s="158">
        <v>439052</v>
      </c>
      <c r="BO10" s="157">
        <f t="shared" si="0"/>
        <v>3340.846</v>
      </c>
      <c r="BP10" s="157">
        <f t="shared" si="0"/>
        <v>2872.8609999999999</v>
      </c>
      <c r="BQ10" s="157">
        <f t="shared" si="0"/>
        <v>439.05200000000002</v>
      </c>
    </row>
    <row r="11" spans="1:69" ht="19.95" customHeight="1">
      <c r="BB11" s="150" t="s">
        <v>110</v>
      </c>
      <c r="BC11" s="151">
        <v>11656347</v>
      </c>
      <c r="BD11" s="151">
        <v>10727910</v>
      </c>
      <c r="BE11" s="152">
        <v>547766</v>
      </c>
      <c r="BF11" s="151">
        <v>11656.347</v>
      </c>
      <c r="BG11" s="151">
        <v>10727.91</v>
      </c>
      <c r="BH11" s="151">
        <v>547.76599999999996</v>
      </c>
      <c r="BI11" s="150"/>
      <c r="BK11" s="155" t="s">
        <v>111</v>
      </c>
      <c r="BL11" s="156">
        <v>2581612</v>
      </c>
      <c r="BM11" s="157">
        <v>2293359</v>
      </c>
      <c r="BN11" s="158">
        <v>284503</v>
      </c>
      <c r="BO11" s="157">
        <f t="shared" si="0"/>
        <v>2581.6120000000001</v>
      </c>
      <c r="BP11" s="157">
        <f t="shared" si="0"/>
        <v>2293.3589999999999</v>
      </c>
      <c r="BQ11" s="157">
        <f t="shared" si="0"/>
        <v>284.50299999999999</v>
      </c>
    </row>
    <row r="12" spans="1:69" ht="19.95" customHeight="1">
      <c r="BB12" s="150" t="s">
        <v>112</v>
      </c>
      <c r="BC12" s="151">
        <v>11903546</v>
      </c>
      <c r="BD12" s="151">
        <v>11067561</v>
      </c>
      <c r="BE12" s="152">
        <v>486340</v>
      </c>
      <c r="BF12" s="151">
        <v>11903.546</v>
      </c>
      <c r="BG12" s="151">
        <v>11067.561</v>
      </c>
      <c r="BH12" s="151">
        <v>486.34</v>
      </c>
      <c r="BI12" s="150"/>
      <c r="BK12" s="155" t="s">
        <v>113</v>
      </c>
      <c r="BL12" s="156">
        <v>3980031</v>
      </c>
      <c r="BM12" s="157">
        <v>3365183</v>
      </c>
      <c r="BN12" s="158">
        <v>558424</v>
      </c>
      <c r="BO12" s="157">
        <f t="shared" si="0"/>
        <v>3980.0309999999999</v>
      </c>
      <c r="BP12" s="157">
        <f t="shared" si="0"/>
        <v>3365.183</v>
      </c>
      <c r="BQ12" s="157">
        <f t="shared" si="0"/>
        <v>558.42399999999998</v>
      </c>
    </row>
    <row r="13" spans="1:69" ht="19.95" customHeight="1">
      <c r="BB13" s="150" t="s">
        <v>114</v>
      </c>
      <c r="BC13" s="151">
        <v>11487524</v>
      </c>
      <c r="BD13" s="151">
        <v>10741008</v>
      </c>
      <c r="BE13" s="152">
        <v>399187</v>
      </c>
      <c r="BF13" s="151">
        <v>11487.523999999999</v>
      </c>
      <c r="BG13" s="151">
        <v>10741.008</v>
      </c>
      <c r="BH13" s="151">
        <v>399.18700000000001</v>
      </c>
      <c r="BI13" s="150" t="s">
        <v>114</v>
      </c>
      <c r="BK13" s="155" t="s">
        <v>115</v>
      </c>
      <c r="BL13" s="156">
        <v>4245477</v>
      </c>
      <c r="BM13" s="157">
        <v>3434169</v>
      </c>
      <c r="BN13" s="158">
        <v>784338</v>
      </c>
      <c r="BO13" s="157">
        <f t="shared" si="0"/>
        <v>4245.4769999999999</v>
      </c>
      <c r="BP13" s="157">
        <f t="shared" si="0"/>
        <v>3434.1689999999999</v>
      </c>
      <c r="BQ13" s="157">
        <f t="shared" si="0"/>
        <v>784.33799999999997</v>
      </c>
    </row>
    <row r="14" spans="1:69" ht="19.95" customHeight="1">
      <c r="BB14" s="150" t="s">
        <v>116</v>
      </c>
      <c r="BC14" s="151">
        <v>10888925</v>
      </c>
      <c r="BD14" s="151">
        <v>10162943</v>
      </c>
      <c r="BE14" s="152">
        <v>347454</v>
      </c>
      <c r="BF14" s="151">
        <v>10888.924999999999</v>
      </c>
      <c r="BG14" s="151">
        <v>10162.942999999999</v>
      </c>
      <c r="BH14" s="151">
        <v>347.45400000000001</v>
      </c>
      <c r="BI14" s="150"/>
      <c r="BK14" s="155" t="s">
        <v>117</v>
      </c>
      <c r="BL14" s="156">
        <v>4083032</v>
      </c>
      <c r="BM14" s="157">
        <v>3252826</v>
      </c>
      <c r="BN14" s="158">
        <v>819943</v>
      </c>
      <c r="BO14" s="157">
        <f t="shared" si="0"/>
        <v>4083.0320000000002</v>
      </c>
      <c r="BP14" s="157">
        <f t="shared" si="0"/>
        <v>3252.826</v>
      </c>
      <c r="BQ14" s="157">
        <f t="shared" si="0"/>
        <v>819.94299999999998</v>
      </c>
    </row>
    <row r="15" spans="1:69" ht="19.95" customHeight="1">
      <c r="BB15" s="150" t="s">
        <v>118</v>
      </c>
      <c r="BC15" s="151">
        <v>17205163</v>
      </c>
      <c r="BD15" s="151">
        <v>16306900</v>
      </c>
      <c r="BE15" s="152">
        <v>500675</v>
      </c>
      <c r="BF15" s="151">
        <v>17205.163</v>
      </c>
      <c r="BG15" s="151">
        <v>16306.9</v>
      </c>
      <c r="BH15" s="151">
        <v>500.67500000000001</v>
      </c>
      <c r="BI15" s="150"/>
      <c r="BK15" s="155" t="s">
        <v>119</v>
      </c>
      <c r="BL15" s="156">
        <v>4626743</v>
      </c>
      <c r="BM15" s="157">
        <v>3924629</v>
      </c>
      <c r="BN15" s="158">
        <v>700770</v>
      </c>
      <c r="BO15" s="157">
        <f t="shared" si="0"/>
        <v>4626.7430000000004</v>
      </c>
      <c r="BP15" s="157">
        <f t="shared" si="0"/>
        <v>3924.6289999999999</v>
      </c>
      <c r="BQ15" s="157">
        <f t="shared" si="0"/>
        <v>700.77</v>
      </c>
    </row>
    <row r="16" spans="1:69" ht="19.95" customHeight="1">
      <c r="BB16" s="150" t="s">
        <v>120</v>
      </c>
      <c r="BC16" s="151">
        <v>13659581</v>
      </c>
      <c r="BD16" s="151">
        <v>12781739</v>
      </c>
      <c r="BE16" s="152">
        <v>441207</v>
      </c>
      <c r="BF16" s="151">
        <v>13659.581</v>
      </c>
      <c r="BG16" s="151">
        <v>12781.739</v>
      </c>
      <c r="BH16" s="151">
        <v>441.20699999999999</v>
      </c>
      <c r="BI16" s="150" t="s">
        <v>120</v>
      </c>
      <c r="BK16" s="155" t="s">
        <v>121</v>
      </c>
      <c r="BL16" s="156">
        <v>4965032</v>
      </c>
      <c r="BM16" s="157">
        <v>3760509</v>
      </c>
      <c r="BN16" s="158">
        <v>1150216</v>
      </c>
      <c r="BO16" s="157">
        <f t="shared" si="0"/>
        <v>4965.0320000000002</v>
      </c>
      <c r="BP16" s="157">
        <f t="shared" si="0"/>
        <v>3760.509</v>
      </c>
      <c r="BQ16" s="157">
        <f t="shared" si="0"/>
        <v>1150.2159999999999</v>
      </c>
    </row>
    <row r="17" spans="1:69" ht="19.95" customHeight="1">
      <c r="BB17" s="150" t="s">
        <v>122</v>
      </c>
      <c r="BC17" s="151">
        <v>14599945</v>
      </c>
      <c r="BD17" s="151">
        <v>13114019</v>
      </c>
      <c r="BE17" s="152">
        <v>771179</v>
      </c>
      <c r="BF17" s="151">
        <v>14599.945</v>
      </c>
      <c r="BG17" s="151">
        <v>13114.019</v>
      </c>
      <c r="BH17" s="151">
        <v>771.17899999999997</v>
      </c>
      <c r="BI17" s="150"/>
      <c r="BK17" s="155" t="s">
        <v>123</v>
      </c>
      <c r="BL17" s="156">
        <v>4773622</v>
      </c>
      <c r="BM17" s="157">
        <v>3544338</v>
      </c>
      <c r="BN17" s="158">
        <v>1213345</v>
      </c>
      <c r="BO17" s="157">
        <f t="shared" si="0"/>
        <v>4773.6220000000003</v>
      </c>
      <c r="BP17" s="157">
        <f t="shared" si="0"/>
        <v>3544.3380000000002</v>
      </c>
      <c r="BQ17" s="157">
        <f t="shared" si="0"/>
        <v>1213.345</v>
      </c>
    </row>
    <row r="18" spans="1:69" ht="19.95" customHeight="1">
      <c r="BB18" s="150" t="s">
        <v>124</v>
      </c>
      <c r="BC18" s="151">
        <v>13973265</v>
      </c>
      <c r="BD18" s="151">
        <v>12679576</v>
      </c>
      <c r="BE18" s="152">
        <v>605394</v>
      </c>
      <c r="BF18" s="151">
        <v>13973.264999999999</v>
      </c>
      <c r="BG18" s="151">
        <v>12679.575999999999</v>
      </c>
      <c r="BH18" s="151">
        <v>605.39400000000001</v>
      </c>
      <c r="BI18" s="150"/>
      <c r="BK18" s="155" t="s">
        <v>125</v>
      </c>
      <c r="BL18" s="156">
        <v>4898809</v>
      </c>
      <c r="BM18" s="157">
        <v>3708636</v>
      </c>
      <c r="BN18" s="158">
        <v>1183017</v>
      </c>
      <c r="BO18" s="157">
        <f t="shared" si="0"/>
        <v>4898.8090000000002</v>
      </c>
      <c r="BP18" s="157">
        <f t="shared" si="0"/>
        <v>3708.636</v>
      </c>
      <c r="BQ18" s="157">
        <f t="shared" si="0"/>
        <v>1183.0170000000001</v>
      </c>
    </row>
    <row r="19" spans="1:69" ht="19.95" customHeight="1">
      <c r="BB19" s="150" t="s">
        <v>126</v>
      </c>
      <c r="BC19" s="151">
        <v>12020442</v>
      </c>
      <c r="BD19" s="151">
        <v>10624448</v>
      </c>
      <c r="BE19" s="152">
        <v>748472</v>
      </c>
      <c r="BF19" s="151">
        <v>12020.441999999999</v>
      </c>
      <c r="BG19" s="151">
        <v>10624.448</v>
      </c>
      <c r="BH19" s="151">
        <v>748.47199999999998</v>
      </c>
      <c r="BI19" s="150" t="s">
        <v>126</v>
      </c>
      <c r="BK19" s="155" t="s">
        <v>127</v>
      </c>
      <c r="BL19" s="156">
        <v>5773305</v>
      </c>
      <c r="BM19" s="157">
        <v>5006039</v>
      </c>
      <c r="BN19" s="158">
        <v>759679</v>
      </c>
      <c r="BO19" s="157">
        <f t="shared" si="0"/>
        <v>5773.3050000000003</v>
      </c>
      <c r="BP19" s="157">
        <f t="shared" si="0"/>
        <v>5006.0389999999998</v>
      </c>
      <c r="BQ19" s="157">
        <f t="shared" si="0"/>
        <v>759.67899999999997</v>
      </c>
    </row>
    <row r="20" spans="1:69" ht="19.95" customHeight="1">
      <c r="BB20" s="150" t="s">
        <v>128</v>
      </c>
      <c r="BC20" s="159">
        <v>11432368</v>
      </c>
      <c r="BD20" s="159">
        <v>10364627</v>
      </c>
      <c r="BE20" s="152">
        <v>620047</v>
      </c>
      <c r="BF20" s="151">
        <v>11432.368</v>
      </c>
      <c r="BG20" s="151">
        <v>10364.627</v>
      </c>
      <c r="BH20" s="151">
        <v>620.04700000000003</v>
      </c>
      <c r="BI20" s="150"/>
      <c r="BK20" s="155" t="s">
        <v>129</v>
      </c>
      <c r="BL20" s="156">
        <v>6350635</v>
      </c>
      <c r="BM20" s="157">
        <v>4892798</v>
      </c>
      <c r="BN20" s="158">
        <v>1441170</v>
      </c>
      <c r="BO20" s="157">
        <f t="shared" si="0"/>
        <v>6350.6350000000002</v>
      </c>
      <c r="BP20" s="157">
        <f t="shared" si="0"/>
        <v>4892.7979999999998</v>
      </c>
      <c r="BQ20" s="157">
        <f t="shared" si="0"/>
        <v>1441.17</v>
      </c>
    </row>
    <row r="21" spans="1:69" ht="19.95" customHeight="1">
      <c r="BB21" s="150" t="s">
        <v>130</v>
      </c>
      <c r="BC21" s="151">
        <v>12755431</v>
      </c>
      <c r="BD21" s="151">
        <v>11467656</v>
      </c>
      <c r="BE21" s="152">
        <v>700966</v>
      </c>
      <c r="BF21" s="151">
        <v>12755.431</v>
      </c>
      <c r="BG21" s="151">
        <v>11467.656000000001</v>
      </c>
      <c r="BH21" s="151">
        <v>700.96600000000001</v>
      </c>
      <c r="BI21" s="150"/>
      <c r="BK21" s="155" t="s">
        <v>131</v>
      </c>
      <c r="BL21" s="156">
        <v>7029569</v>
      </c>
      <c r="BM21" s="157">
        <v>5576623</v>
      </c>
      <c r="BN21" s="158">
        <v>1437864</v>
      </c>
      <c r="BO21" s="157">
        <f t="shared" si="0"/>
        <v>7029.5690000000004</v>
      </c>
      <c r="BP21" s="157">
        <f t="shared" si="0"/>
        <v>5576.6229999999996</v>
      </c>
      <c r="BQ21" s="157">
        <f t="shared" si="0"/>
        <v>1437.864</v>
      </c>
    </row>
    <row r="22" spans="1:69" ht="19.95" customHeight="1">
      <c r="BB22" s="150" t="s">
        <v>132</v>
      </c>
      <c r="BC22" s="151">
        <v>12013190</v>
      </c>
      <c r="BD22" s="151">
        <v>11016323</v>
      </c>
      <c r="BE22" s="152">
        <v>529477</v>
      </c>
      <c r="BF22" s="151">
        <v>12013.19</v>
      </c>
      <c r="BG22" s="151">
        <v>11016.323</v>
      </c>
      <c r="BH22" s="151">
        <v>529.47699999999998</v>
      </c>
      <c r="BI22" s="150" t="s">
        <v>132</v>
      </c>
      <c r="BK22" s="155" t="s">
        <v>133</v>
      </c>
      <c r="BL22" s="156">
        <v>7041978</v>
      </c>
      <c r="BM22" s="157">
        <v>5826624</v>
      </c>
      <c r="BN22" s="158">
        <v>1185914</v>
      </c>
      <c r="BO22" s="157">
        <f t="shared" si="0"/>
        <v>7041.9780000000001</v>
      </c>
      <c r="BP22" s="157">
        <f t="shared" si="0"/>
        <v>5826.6239999999998</v>
      </c>
      <c r="BQ22" s="157">
        <f t="shared" si="0"/>
        <v>1185.914</v>
      </c>
    </row>
    <row r="23" spans="1:69" ht="19.95" customHeight="1">
      <c r="BB23" s="150" t="s">
        <v>134</v>
      </c>
      <c r="BC23" s="159">
        <v>14535390</v>
      </c>
      <c r="BD23" s="159">
        <v>13367321</v>
      </c>
      <c r="BE23" s="160">
        <v>672338</v>
      </c>
      <c r="BF23" s="151">
        <v>14535.39</v>
      </c>
      <c r="BG23" s="151">
        <v>13367.321</v>
      </c>
      <c r="BH23" s="151">
        <v>672.33799999999997</v>
      </c>
      <c r="BI23" s="150"/>
      <c r="BK23" s="155" t="s">
        <v>135</v>
      </c>
      <c r="BL23" s="156">
        <v>7208957</v>
      </c>
      <c r="BM23" s="157">
        <v>6304659</v>
      </c>
      <c r="BN23" s="158">
        <v>873851</v>
      </c>
      <c r="BO23" s="157">
        <f t="shared" si="0"/>
        <v>7208.9570000000003</v>
      </c>
      <c r="BP23" s="157">
        <f t="shared" si="0"/>
        <v>6304.6589999999997</v>
      </c>
      <c r="BQ23" s="157">
        <f t="shared" si="0"/>
        <v>873.851</v>
      </c>
    </row>
    <row r="24" spans="1:69" ht="19.95" customHeight="1">
      <c r="BB24" s="150" t="s">
        <v>136</v>
      </c>
      <c r="BC24" s="151">
        <v>13986038</v>
      </c>
      <c r="BD24" s="151">
        <v>12836457</v>
      </c>
      <c r="BE24" s="152">
        <v>640597</v>
      </c>
      <c r="BF24" s="151">
        <v>13986.038</v>
      </c>
      <c r="BG24" s="151">
        <v>12836.457</v>
      </c>
      <c r="BH24" s="151">
        <v>640.59699999999998</v>
      </c>
      <c r="BI24" s="150"/>
      <c r="BK24" s="155" t="s">
        <v>137</v>
      </c>
      <c r="BL24" s="156">
        <v>7654289</v>
      </c>
      <c r="BM24" s="157">
        <v>6153711</v>
      </c>
      <c r="BN24" s="158">
        <v>1452401</v>
      </c>
      <c r="BO24" s="157">
        <f t="shared" si="0"/>
        <v>7654.2889999999998</v>
      </c>
      <c r="BP24" s="157">
        <f t="shared" si="0"/>
        <v>6153.7110000000002</v>
      </c>
      <c r="BQ24" s="157">
        <f t="shared" si="0"/>
        <v>1452.4010000000001</v>
      </c>
    </row>
    <row r="25" spans="1:69" ht="19.95" customHeight="1">
      <c r="BB25" s="150" t="s">
        <v>138</v>
      </c>
      <c r="BC25" s="151">
        <v>12828289</v>
      </c>
      <c r="BD25" s="151">
        <v>12047414</v>
      </c>
      <c r="BE25" s="152">
        <v>441537</v>
      </c>
      <c r="BF25" s="151">
        <v>12828.289000000001</v>
      </c>
      <c r="BG25" s="151">
        <v>12047.414000000001</v>
      </c>
      <c r="BH25" s="151">
        <v>441.53699999999998</v>
      </c>
      <c r="BI25" s="150" t="s">
        <v>138</v>
      </c>
      <c r="BK25" s="155" t="s">
        <v>139</v>
      </c>
      <c r="BL25" s="156">
        <v>5826558</v>
      </c>
      <c r="BM25" s="157">
        <v>4313923</v>
      </c>
      <c r="BN25" s="158">
        <v>1473252</v>
      </c>
      <c r="BO25" s="157">
        <f t="shared" si="0"/>
        <v>5826.558</v>
      </c>
      <c r="BP25" s="157">
        <f t="shared" si="0"/>
        <v>4313.9229999999998</v>
      </c>
      <c r="BQ25" s="157">
        <f t="shared" si="0"/>
        <v>1473.252</v>
      </c>
    </row>
    <row r="26" spans="1:69" ht="19.95" customHeight="1">
      <c r="BB26" s="150" t="s">
        <v>140</v>
      </c>
      <c r="BC26" s="151">
        <v>13239672</v>
      </c>
      <c r="BD26" s="151">
        <v>12483620</v>
      </c>
      <c r="BE26" s="152">
        <v>288851</v>
      </c>
      <c r="BF26" s="151">
        <v>13239.672</v>
      </c>
      <c r="BG26" s="151">
        <v>12483.62</v>
      </c>
      <c r="BH26" s="151">
        <v>288.851</v>
      </c>
      <c r="BI26" s="150"/>
      <c r="BK26" s="155" t="s">
        <v>141</v>
      </c>
      <c r="BL26" s="156">
        <v>8841649</v>
      </c>
      <c r="BM26" s="157">
        <v>6423127</v>
      </c>
      <c r="BN26" s="158">
        <v>2386212</v>
      </c>
      <c r="BO26" s="157">
        <f t="shared" si="0"/>
        <v>8841.6489999999994</v>
      </c>
      <c r="BP26" s="157">
        <f t="shared" si="0"/>
        <v>6423.1270000000004</v>
      </c>
      <c r="BQ26" s="157">
        <f t="shared" si="0"/>
        <v>2386.212</v>
      </c>
    </row>
    <row r="27" spans="1:69" ht="19.95" customHeight="1">
      <c r="BB27" s="150" t="s">
        <v>142</v>
      </c>
      <c r="BC27" s="151">
        <v>15149333</v>
      </c>
      <c r="BD27" s="151">
        <v>14134246</v>
      </c>
      <c r="BE27" s="152">
        <v>523034</v>
      </c>
      <c r="BF27" s="151">
        <v>15149.333000000001</v>
      </c>
      <c r="BG27" s="151">
        <v>14134.245999999999</v>
      </c>
      <c r="BH27" s="151">
        <v>523.03399999999999</v>
      </c>
      <c r="BI27" s="161"/>
      <c r="BK27" s="155" t="s">
        <v>143</v>
      </c>
      <c r="BL27" s="156">
        <v>6997763</v>
      </c>
      <c r="BM27" s="157">
        <v>4793839</v>
      </c>
      <c r="BN27" s="158">
        <v>1954145</v>
      </c>
      <c r="BO27" s="157">
        <f t="shared" si="0"/>
        <v>6997.7629999999999</v>
      </c>
      <c r="BP27" s="157">
        <f t="shared" si="0"/>
        <v>4793.8389999999999</v>
      </c>
      <c r="BQ27" s="157">
        <f t="shared" si="0"/>
        <v>1954.145</v>
      </c>
    </row>
    <row r="28" spans="1:69" ht="19.95" customHeight="1">
      <c r="BB28" s="150" t="s">
        <v>144</v>
      </c>
      <c r="BC28" s="151">
        <v>9956771</v>
      </c>
      <c r="BD28" s="151">
        <v>9383149</v>
      </c>
      <c r="BE28" s="152">
        <v>316338</v>
      </c>
      <c r="BF28" s="151">
        <v>9956.7710000000006</v>
      </c>
      <c r="BG28" s="151">
        <v>9383.1489999999994</v>
      </c>
      <c r="BH28" s="151">
        <v>316.33800000000002</v>
      </c>
      <c r="BI28" s="161" t="s">
        <v>144</v>
      </c>
      <c r="BK28" s="155" t="s">
        <v>145</v>
      </c>
      <c r="BL28" s="156">
        <v>8686972.5</v>
      </c>
      <c r="BM28" s="157">
        <v>5808833</v>
      </c>
      <c r="BN28" s="158">
        <v>2623982</v>
      </c>
      <c r="BO28" s="157">
        <f t="shared" si="0"/>
        <v>8686.9724999999999</v>
      </c>
      <c r="BP28" s="157">
        <f t="shared" si="0"/>
        <v>5808.8329999999996</v>
      </c>
      <c r="BQ28" s="157">
        <f t="shared" si="0"/>
        <v>2623.982</v>
      </c>
    </row>
    <row r="29" spans="1:69" ht="19.8" customHeight="1">
      <c r="BB29" s="150" t="s">
        <v>146</v>
      </c>
      <c r="BC29" s="151">
        <v>14340478</v>
      </c>
      <c r="BD29" s="151">
        <v>13514628</v>
      </c>
      <c r="BE29" s="152">
        <v>475403</v>
      </c>
      <c r="BF29" s="151">
        <v>14340.477999999999</v>
      </c>
      <c r="BG29" s="151">
        <v>13514.628000000001</v>
      </c>
      <c r="BH29" s="151">
        <v>475.40300000000002</v>
      </c>
      <c r="BI29" s="161"/>
      <c r="BK29" s="155" t="s">
        <v>147</v>
      </c>
      <c r="BL29" s="156">
        <v>8325877</v>
      </c>
      <c r="BM29" s="157">
        <v>5494503</v>
      </c>
      <c r="BN29" s="158">
        <v>2561059</v>
      </c>
      <c r="BO29" s="157">
        <f t="shared" si="0"/>
        <v>8325.8770000000004</v>
      </c>
      <c r="BP29" s="157">
        <f t="shared" si="0"/>
        <v>5494.5029999999997</v>
      </c>
      <c r="BQ29" s="157">
        <f t="shared" si="0"/>
        <v>2561.0590000000002</v>
      </c>
    </row>
    <row r="30" spans="1:69" ht="19.95" customHeight="1">
      <c r="BB30" s="150" t="s">
        <v>148</v>
      </c>
      <c r="BC30" s="151">
        <v>13738212</v>
      </c>
      <c r="BD30" s="151">
        <v>12873806</v>
      </c>
      <c r="BE30" s="152">
        <v>448767</v>
      </c>
      <c r="BF30" s="151">
        <v>14340.477999999999</v>
      </c>
      <c r="BG30" s="151">
        <v>13514.628000000001</v>
      </c>
      <c r="BH30" s="151">
        <v>475.40300000000002</v>
      </c>
      <c r="BI30" s="161"/>
      <c r="BK30" s="155" t="s">
        <v>149</v>
      </c>
      <c r="BL30" s="156">
        <v>8902470</v>
      </c>
      <c r="BM30" s="157">
        <v>6242920</v>
      </c>
      <c r="BN30" s="158">
        <v>2218953</v>
      </c>
      <c r="BO30" s="157">
        <f t="shared" si="0"/>
        <v>8902.4699999999993</v>
      </c>
      <c r="BP30" s="157">
        <f t="shared" si="0"/>
        <v>6242.92</v>
      </c>
      <c r="BQ30" s="157">
        <f t="shared" si="0"/>
        <v>2218.953</v>
      </c>
    </row>
    <row r="31" spans="1:69" s="163" customFormat="1" ht="17.399999999999999">
      <c r="A31" s="162"/>
      <c r="BB31" s="161" t="s">
        <v>150</v>
      </c>
      <c r="BC31" s="164">
        <v>13881805</v>
      </c>
      <c r="BD31" s="165">
        <v>12778061</v>
      </c>
      <c r="BE31" s="166">
        <v>761508</v>
      </c>
      <c r="BF31" s="165">
        <f t="shared" ref="BF31:BH40" si="1">BC31/1000</f>
        <v>13881.805</v>
      </c>
      <c r="BG31" s="165">
        <f t="shared" si="1"/>
        <v>12778.061</v>
      </c>
      <c r="BH31" s="165">
        <f t="shared" si="1"/>
        <v>761.50800000000004</v>
      </c>
      <c r="BI31" s="161" t="s">
        <v>150</v>
      </c>
      <c r="BK31" s="167" t="s">
        <v>151</v>
      </c>
      <c r="BL31" s="168">
        <v>10184486.5</v>
      </c>
      <c r="BM31" s="169">
        <v>6412308</v>
      </c>
      <c r="BN31" s="170">
        <v>3209750</v>
      </c>
      <c r="BO31" s="169">
        <f t="shared" si="0"/>
        <v>10184.486500000001</v>
      </c>
      <c r="BP31" s="169">
        <f t="shared" si="0"/>
        <v>6412.308</v>
      </c>
      <c r="BQ31" s="169">
        <f t="shared" si="0"/>
        <v>3209.75</v>
      </c>
    </row>
    <row r="32" spans="1:69" ht="17.399999999999999">
      <c r="A32" s="171"/>
      <c r="BB32" s="161" t="s">
        <v>152</v>
      </c>
      <c r="BC32" s="164">
        <v>14408177</v>
      </c>
      <c r="BD32" s="165">
        <v>13369029</v>
      </c>
      <c r="BE32" s="166">
        <v>610362</v>
      </c>
      <c r="BF32" s="165">
        <f t="shared" si="1"/>
        <v>14408.177</v>
      </c>
      <c r="BG32" s="165">
        <f t="shared" si="1"/>
        <v>13369.029</v>
      </c>
      <c r="BH32" s="165">
        <f t="shared" si="1"/>
        <v>610.36199999999997</v>
      </c>
      <c r="BI32" s="161"/>
      <c r="BK32" s="155" t="s">
        <v>153</v>
      </c>
      <c r="BL32" s="156">
        <v>7444372</v>
      </c>
      <c r="BM32" s="157">
        <v>5438541</v>
      </c>
      <c r="BN32" s="158">
        <v>1767400</v>
      </c>
      <c r="BO32" s="157">
        <f t="shared" si="0"/>
        <v>7444.3720000000003</v>
      </c>
      <c r="BP32" s="157">
        <f t="shared" si="0"/>
        <v>5438.5410000000002</v>
      </c>
      <c r="BQ32" s="157">
        <f t="shared" si="0"/>
        <v>1767.4</v>
      </c>
    </row>
    <row r="33" spans="1:69" ht="17.399999999999999">
      <c r="A33" s="171"/>
      <c r="B33" s="172"/>
      <c r="C33" s="172"/>
      <c r="D33" s="172"/>
      <c r="E33" s="172"/>
      <c r="BB33" s="161" t="s">
        <v>154</v>
      </c>
      <c r="BC33" s="151">
        <v>16289604</v>
      </c>
      <c r="BD33" s="151">
        <v>15260742</v>
      </c>
      <c r="BE33" s="152">
        <v>612321</v>
      </c>
      <c r="BF33" s="165">
        <f t="shared" si="1"/>
        <v>16289.603999999999</v>
      </c>
      <c r="BG33" s="165">
        <f t="shared" si="1"/>
        <v>15260.742</v>
      </c>
      <c r="BH33" s="165">
        <f t="shared" si="1"/>
        <v>612.32100000000003</v>
      </c>
      <c r="BI33" s="161"/>
      <c r="BK33" s="155" t="s">
        <v>155</v>
      </c>
      <c r="BL33" s="156">
        <v>9283019</v>
      </c>
      <c r="BM33" s="157">
        <v>6598816</v>
      </c>
      <c r="BN33" s="158">
        <v>2403579</v>
      </c>
      <c r="BO33" s="157">
        <f t="shared" si="0"/>
        <v>9283.0190000000002</v>
      </c>
      <c r="BP33" s="157">
        <f t="shared" si="0"/>
        <v>6598.8159999999998</v>
      </c>
      <c r="BQ33" s="157">
        <f t="shared" si="0"/>
        <v>2403.5790000000002</v>
      </c>
    </row>
    <row r="34" spans="1:69">
      <c r="BB34" s="161" t="s">
        <v>156</v>
      </c>
      <c r="BC34" s="151">
        <v>16054541</v>
      </c>
      <c r="BD34" s="151">
        <v>14640310</v>
      </c>
      <c r="BE34" s="152">
        <v>964876</v>
      </c>
      <c r="BF34" s="165">
        <f t="shared" si="1"/>
        <v>16054.540999999999</v>
      </c>
      <c r="BG34" s="165">
        <f t="shared" si="1"/>
        <v>14640.31</v>
      </c>
      <c r="BH34" s="165">
        <f t="shared" si="1"/>
        <v>964.87599999999998</v>
      </c>
      <c r="BI34" s="161" t="s">
        <v>156</v>
      </c>
      <c r="BK34" s="155" t="s">
        <v>157</v>
      </c>
      <c r="BL34" s="156">
        <v>10309281.5</v>
      </c>
      <c r="BM34" s="157">
        <v>6878062</v>
      </c>
      <c r="BN34" s="158">
        <v>3022730</v>
      </c>
      <c r="BO34" s="157">
        <f t="shared" si="0"/>
        <v>10309.281499999999</v>
      </c>
      <c r="BP34" s="157">
        <f t="shared" si="0"/>
        <v>6878.0619999999999</v>
      </c>
      <c r="BQ34" s="157">
        <f t="shared" si="0"/>
        <v>3022.73</v>
      </c>
    </row>
    <row r="35" spans="1:69">
      <c r="BB35" s="161" t="s">
        <v>158</v>
      </c>
      <c r="BC35" s="151">
        <v>13411941</v>
      </c>
      <c r="BD35" s="151">
        <v>12407145</v>
      </c>
      <c r="BE35" s="152">
        <v>563239</v>
      </c>
      <c r="BF35" s="151">
        <f t="shared" si="1"/>
        <v>13411.941000000001</v>
      </c>
      <c r="BG35" s="151">
        <f t="shared" si="1"/>
        <v>12407.145</v>
      </c>
      <c r="BH35" s="151">
        <f t="shared" si="1"/>
        <v>563.23900000000003</v>
      </c>
      <c r="BI35" s="161"/>
      <c r="BK35" s="155" t="s">
        <v>159</v>
      </c>
      <c r="BL35" s="156">
        <v>7194504</v>
      </c>
      <c r="BM35" s="157">
        <v>5497460</v>
      </c>
      <c r="BN35" s="158">
        <v>1439145</v>
      </c>
      <c r="BO35" s="157">
        <v>7194.5039999999999</v>
      </c>
      <c r="BP35" s="157">
        <v>5497.46</v>
      </c>
      <c r="BQ35" s="157">
        <v>1439.145</v>
      </c>
    </row>
    <row r="36" spans="1:69">
      <c r="BB36" s="161" t="s">
        <v>160</v>
      </c>
      <c r="BC36" s="151">
        <v>13160733</v>
      </c>
      <c r="BD36" s="151">
        <v>12085445</v>
      </c>
      <c r="BE36" s="152">
        <v>719444</v>
      </c>
      <c r="BF36" s="151">
        <f t="shared" si="1"/>
        <v>13160.733</v>
      </c>
      <c r="BG36" s="151">
        <f t="shared" si="1"/>
        <v>12085.445</v>
      </c>
      <c r="BH36" s="151">
        <f t="shared" si="1"/>
        <v>719.44399999999996</v>
      </c>
      <c r="BI36" s="161"/>
      <c r="BK36" s="155" t="s">
        <v>161</v>
      </c>
      <c r="BL36" s="156">
        <v>10502584</v>
      </c>
      <c r="BM36" s="157">
        <v>6497490</v>
      </c>
      <c r="BN36" s="158">
        <v>3535101</v>
      </c>
      <c r="BO36" s="157">
        <f t="shared" ref="BO36:BQ58" si="2">BL36/1000</f>
        <v>10502.584000000001</v>
      </c>
      <c r="BP36" s="157">
        <f t="shared" si="2"/>
        <v>6497.49</v>
      </c>
      <c r="BQ36" s="157">
        <f t="shared" si="2"/>
        <v>3535.1010000000001</v>
      </c>
    </row>
    <row r="37" spans="1:69">
      <c r="BB37" s="161" t="s">
        <v>162</v>
      </c>
      <c r="BC37" s="151">
        <v>11892248</v>
      </c>
      <c r="BD37" s="151">
        <v>10928330</v>
      </c>
      <c r="BE37" s="152">
        <v>588100</v>
      </c>
      <c r="BF37" s="151">
        <f t="shared" si="1"/>
        <v>11892.248</v>
      </c>
      <c r="BG37" s="151">
        <f t="shared" si="1"/>
        <v>10928.33</v>
      </c>
      <c r="BH37" s="151">
        <f t="shared" si="1"/>
        <v>588.1</v>
      </c>
      <c r="BI37" s="161" t="s">
        <v>162</v>
      </c>
      <c r="BK37" s="155" t="s">
        <v>163</v>
      </c>
      <c r="BL37" s="156">
        <v>7949826</v>
      </c>
      <c r="BM37" s="157">
        <v>5132908</v>
      </c>
      <c r="BN37" s="158">
        <v>2629195</v>
      </c>
      <c r="BO37" s="157">
        <f t="shared" si="2"/>
        <v>7949.826</v>
      </c>
      <c r="BP37" s="157">
        <f t="shared" si="2"/>
        <v>5132.9080000000004</v>
      </c>
      <c r="BQ37" s="157">
        <f t="shared" si="2"/>
        <v>2629.1950000000002</v>
      </c>
    </row>
    <row r="38" spans="1:69">
      <c r="BB38" s="161" t="s">
        <v>164</v>
      </c>
      <c r="BC38" s="151">
        <v>13723920</v>
      </c>
      <c r="BD38" s="151">
        <v>12592201</v>
      </c>
      <c r="BE38" s="152">
        <v>626752</v>
      </c>
      <c r="BF38" s="151">
        <f t="shared" si="1"/>
        <v>13723.92</v>
      </c>
      <c r="BG38" s="151">
        <f t="shared" si="1"/>
        <v>12592.200999999999</v>
      </c>
      <c r="BH38" s="151">
        <f t="shared" si="1"/>
        <v>626.75199999999995</v>
      </c>
      <c r="BI38" s="161"/>
      <c r="BK38" s="155" t="s">
        <v>165</v>
      </c>
      <c r="BL38" s="156">
        <v>9903783</v>
      </c>
      <c r="BM38" s="157">
        <v>6552712</v>
      </c>
      <c r="BN38" s="158">
        <v>2946655</v>
      </c>
      <c r="BO38" s="157">
        <f t="shared" si="2"/>
        <v>9903.7829999999994</v>
      </c>
      <c r="BP38" s="157">
        <f t="shared" si="2"/>
        <v>6552.7120000000004</v>
      </c>
      <c r="BQ38" s="157">
        <f t="shared" si="2"/>
        <v>2946.6550000000002</v>
      </c>
    </row>
    <row r="39" spans="1:69">
      <c r="BB39" s="150" t="s">
        <v>240</v>
      </c>
      <c r="BC39" s="151">
        <v>15057259</v>
      </c>
      <c r="BD39" s="151">
        <v>13383339</v>
      </c>
      <c r="BE39" s="152">
        <v>1113615</v>
      </c>
      <c r="BF39" s="151">
        <f t="shared" si="1"/>
        <v>15057.259</v>
      </c>
      <c r="BG39" s="151">
        <f t="shared" si="1"/>
        <v>13383.339</v>
      </c>
      <c r="BH39" s="151">
        <f t="shared" si="1"/>
        <v>1113.615</v>
      </c>
      <c r="BK39" s="155" t="s">
        <v>166</v>
      </c>
      <c r="BL39" s="156">
        <v>8984460</v>
      </c>
      <c r="BM39" s="157">
        <v>6130528</v>
      </c>
      <c r="BN39" s="158">
        <v>2500651</v>
      </c>
      <c r="BO39" s="157">
        <f t="shared" si="2"/>
        <v>8984.4599999999991</v>
      </c>
      <c r="BP39" s="157">
        <f t="shared" si="2"/>
        <v>6130.5280000000002</v>
      </c>
      <c r="BQ39" s="157">
        <f t="shared" si="2"/>
        <v>2500.6509999999998</v>
      </c>
    </row>
    <row r="40" spans="1:69">
      <c r="BB40" s="150" t="s">
        <v>206</v>
      </c>
      <c r="BC40" s="151">
        <v>10309360</v>
      </c>
      <c r="BD40" s="151">
        <v>9413587</v>
      </c>
      <c r="BE40" s="152">
        <v>674685</v>
      </c>
      <c r="BF40" s="151">
        <f t="shared" si="1"/>
        <v>10309.36</v>
      </c>
      <c r="BG40" s="151">
        <f t="shared" si="1"/>
        <v>9413.5869999999995</v>
      </c>
      <c r="BH40" s="151">
        <f t="shared" si="1"/>
        <v>674.68499999999995</v>
      </c>
      <c r="BI40" s="153" t="s">
        <v>206</v>
      </c>
      <c r="BK40" s="155" t="s">
        <v>167</v>
      </c>
      <c r="BL40" s="156">
        <v>8927024</v>
      </c>
      <c r="BM40" s="157">
        <v>5925206</v>
      </c>
      <c r="BN40" s="158">
        <v>2618623</v>
      </c>
      <c r="BO40" s="157">
        <f t="shared" si="2"/>
        <v>8927.0239999999994</v>
      </c>
      <c r="BP40" s="157">
        <f t="shared" si="2"/>
        <v>5925.2060000000001</v>
      </c>
      <c r="BQ40" s="157">
        <f t="shared" si="2"/>
        <v>2618.623</v>
      </c>
    </row>
    <row r="41" spans="1:69">
      <c r="BB41" s="150" t="s">
        <v>168</v>
      </c>
      <c r="BC41" s="151">
        <v>13953181</v>
      </c>
      <c r="BD41" s="151">
        <v>12408257</v>
      </c>
      <c r="BE41" s="152">
        <v>1138152</v>
      </c>
      <c r="BF41" s="151">
        <v>13953.181</v>
      </c>
      <c r="BG41" s="151">
        <v>12408.257</v>
      </c>
      <c r="BH41" s="151">
        <v>1138.152</v>
      </c>
      <c r="BK41" s="155" t="s">
        <v>169</v>
      </c>
      <c r="BL41" s="156">
        <v>9138928</v>
      </c>
      <c r="BM41" s="157">
        <v>5782702</v>
      </c>
      <c r="BN41" s="158">
        <v>2849656</v>
      </c>
      <c r="BO41" s="157">
        <f t="shared" si="2"/>
        <v>9138.9279999999999</v>
      </c>
      <c r="BP41" s="157">
        <f t="shared" si="2"/>
        <v>5782.7020000000002</v>
      </c>
      <c r="BQ41" s="157">
        <f t="shared" si="2"/>
        <v>2849.6559999999999</v>
      </c>
    </row>
    <row r="42" spans="1:69">
      <c r="BB42" s="150" t="s">
        <v>207</v>
      </c>
      <c r="BC42" s="151">
        <v>12325603</v>
      </c>
      <c r="BD42" s="151">
        <v>11245394</v>
      </c>
      <c r="BE42" s="152">
        <v>716530</v>
      </c>
      <c r="BF42" s="151">
        <v>12325.602999999999</v>
      </c>
      <c r="BG42" s="151">
        <v>11245.394</v>
      </c>
      <c r="BH42" s="151">
        <v>716.53</v>
      </c>
      <c r="BK42" s="155" t="s">
        <v>170</v>
      </c>
      <c r="BL42" s="156">
        <v>8746229</v>
      </c>
      <c r="BM42" s="157">
        <v>6085706</v>
      </c>
      <c r="BN42" s="158">
        <v>2071806</v>
      </c>
      <c r="BO42" s="157">
        <f t="shared" si="2"/>
        <v>8746.2289999999994</v>
      </c>
      <c r="BP42" s="157">
        <f t="shared" si="2"/>
        <v>6085.7060000000001</v>
      </c>
      <c r="BQ42" s="157">
        <f t="shared" si="2"/>
        <v>2071.806</v>
      </c>
    </row>
    <row r="43" spans="1:69">
      <c r="BB43" s="150" t="s">
        <v>171</v>
      </c>
      <c r="BC43" s="151">
        <v>13012125</v>
      </c>
      <c r="BD43" s="151">
        <v>11750754</v>
      </c>
      <c r="BE43" s="152">
        <v>938855</v>
      </c>
      <c r="BF43" s="151">
        <v>13012</v>
      </c>
      <c r="BG43" s="151">
        <v>11751</v>
      </c>
      <c r="BH43" s="151">
        <v>938.85500000000002</v>
      </c>
      <c r="BI43" s="153" t="s">
        <v>208</v>
      </c>
      <c r="BK43" s="155" t="s">
        <v>172</v>
      </c>
      <c r="BL43" s="156">
        <v>7777611</v>
      </c>
      <c r="BM43" s="157">
        <v>5684049</v>
      </c>
      <c r="BN43" s="158">
        <v>1684543</v>
      </c>
      <c r="BO43" s="157">
        <f t="shared" si="2"/>
        <v>7777.6109999999999</v>
      </c>
      <c r="BP43" s="157">
        <f t="shared" si="2"/>
        <v>5684.049</v>
      </c>
      <c r="BQ43" s="157">
        <f t="shared" si="2"/>
        <v>1684.5429999999999</v>
      </c>
    </row>
    <row r="44" spans="1:69">
      <c r="BB44" s="150" t="s">
        <v>173</v>
      </c>
      <c r="BC44" s="151">
        <v>13540379</v>
      </c>
      <c r="BD44" s="151">
        <v>12247744</v>
      </c>
      <c r="BE44" s="152">
        <v>986283</v>
      </c>
      <c r="BF44" s="151">
        <v>13540</v>
      </c>
      <c r="BG44" s="151">
        <v>12248</v>
      </c>
      <c r="BH44" s="151">
        <v>986</v>
      </c>
      <c r="BK44" s="155" t="s">
        <v>174</v>
      </c>
      <c r="BL44" s="156">
        <v>9743924</v>
      </c>
      <c r="BM44" s="157">
        <v>6731112</v>
      </c>
      <c r="BN44" s="158">
        <v>2559841</v>
      </c>
      <c r="BO44" s="157">
        <f t="shared" si="2"/>
        <v>9743.9240000000009</v>
      </c>
      <c r="BP44" s="157">
        <f t="shared" si="2"/>
        <v>6731.1120000000001</v>
      </c>
      <c r="BQ44" s="157">
        <f t="shared" si="2"/>
        <v>2559.8409999999999</v>
      </c>
    </row>
    <row r="45" spans="1:69">
      <c r="BB45" s="150" t="s">
        <v>175</v>
      </c>
      <c r="BC45" s="151">
        <v>12688692</v>
      </c>
      <c r="BD45" s="151">
        <v>11495426</v>
      </c>
      <c r="BE45" s="152">
        <v>862180</v>
      </c>
      <c r="BF45" s="151">
        <v>12689</v>
      </c>
      <c r="BG45" s="151">
        <v>11495</v>
      </c>
      <c r="BH45" s="151">
        <v>862</v>
      </c>
      <c r="BK45" s="155" t="s">
        <v>176</v>
      </c>
      <c r="BL45" s="156">
        <v>9265390</v>
      </c>
      <c r="BM45" s="157">
        <v>7462691</v>
      </c>
      <c r="BN45" s="158">
        <v>1463731</v>
      </c>
      <c r="BO45" s="157">
        <f t="shared" si="2"/>
        <v>9265.39</v>
      </c>
      <c r="BP45" s="157">
        <f t="shared" si="2"/>
        <v>7462.6909999999998</v>
      </c>
      <c r="BQ45" s="157">
        <f t="shared" si="2"/>
        <v>1463.731</v>
      </c>
    </row>
    <row r="46" spans="1:69">
      <c r="BB46" s="150" t="s">
        <v>209</v>
      </c>
      <c r="BC46" s="151">
        <v>13599327</v>
      </c>
      <c r="BD46" s="151">
        <v>12139538</v>
      </c>
      <c r="BE46" s="152">
        <v>1068943</v>
      </c>
      <c r="BF46" s="151">
        <v>13599</v>
      </c>
      <c r="BG46" s="151">
        <v>12140</v>
      </c>
      <c r="BH46" s="151">
        <v>1069</v>
      </c>
      <c r="BI46" s="153" t="s">
        <v>209</v>
      </c>
      <c r="BK46" s="155" t="s">
        <v>177</v>
      </c>
      <c r="BL46" s="156">
        <v>6169541.5</v>
      </c>
      <c r="BM46" s="157">
        <v>4616060</v>
      </c>
      <c r="BN46" s="158">
        <v>1303227.5</v>
      </c>
      <c r="BO46" s="157">
        <f t="shared" si="2"/>
        <v>6169.5415000000003</v>
      </c>
      <c r="BP46" s="157">
        <f t="shared" si="2"/>
        <v>4616.0600000000004</v>
      </c>
      <c r="BQ46" s="157">
        <f t="shared" si="2"/>
        <v>1303.2275</v>
      </c>
    </row>
    <row r="47" spans="1:69">
      <c r="BB47" s="150" t="s">
        <v>178</v>
      </c>
      <c r="BC47" s="151">
        <v>12689729</v>
      </c>
      <c r="BD47" s="151">
        <v>11426438</v>
      </c>
      <c r="BE47" s="152">
        <v>959038</v>
      </c>
      <c r="BF47" s="151">
        <v>12690</v>
      </c>
      <c r="BG47" s="151">
        <v>11426</v>
      </c>
      <c r="BH47" s="151">
        <v>959</v>
      </c>
      <c r="BK47" s="173" t="s">
        <v>179</v>
      </c>
      <c r="BL47" s="154">
        <v>6888624</v>
      </c>
      <c r="BM47" s="151">
        <v>4634432</v>
      </c>
      <c r="BN47" s="152">
        <v>1901783</v>
      </c>
      <c r="BO47" s="151">
        <f t="shared" si="2"/>
        <v>6888.6239999999998</v>
      </c>
      <c r="BP47" s="151">
        <f t="shared" si="2"/>
        <v>4634.4319999999998</v>
      </c>
      <c r="BQ47" s="151">
        <f t="shared" si="2"/>
        <v>1901.7829999999999</v>
      </c>
    </row>
    <row r="48" spans="1:69">
      <c r="BB48" s="150" t="s">
        <v>210</v>
      </c>
      <c r="BC48" s="151">
        <v>12058692</v>
      </c>
      <c r="BD48" s="151">
        <v>11109879</v>
      </c>
      <c r="BE48" s="152">
        <v>764343</v>
      </c>
      <c r="BF48" s="151">
        <v>12059</v>
      </c>
      <c r="BG48" s="151">
        <v>11110</v>
      </c>
      <c r="BH48" s="151">
        <v>764</v>
      </c>
      <c r="BK48" s="173" t="s">
        <v>180</v>
      </c>
      <c r="BL48" s="159">
        <v>6464230</v>
      </c>
      <c r="BM48" s="159">
        <v>3871472</v>
      </c>
      <c r="BN48" s="160">
        <v>2344384</v>
      </c>
      <c r="BO48" s="151">
        <f t="shared" si="2"/>
        <v>6464.23</v>
      </c>
      <c r="BP48" s="151">
        <f t="shared" si="2"/>
        <v>3871.4720000000002</v>
      </c>
      <c r="BQ48" s="151">
        <f t="shared" si="2"/>
        <v>2344.384</v>
      </c>
    </row>
    <row r="49" spans="54:69">
      <c r="BB49" s="150" t="s">
        <v>211</v>
      </c>
      <c r="BC49" s="151">
        <v>13804680</v>
      </c>
      <c r="BD49" s="151">
        <v>12627020</v>
      </c>
      <c r="BE49" s="152">
        <v>917910</v>
      </c>
      <c r="BF49" s="151">
        <v>13805</v>
      </c>
      <c r="BG49" s="151">
        <v>12627</v>
      </c>
      <c r="BH49" s="151">
        <v>918</v>
      </c>
      <c r="BI49" s="153" t="s">
        <v>211</v>
      </c>
      <c r="BK49" s="173" t="s">
        <v>181</v>
      </c>
      <c r="BL49" s="159">
        <v>8393603</v>
      </c>
      <c r="BM49" s="159">
        <v>4966324</v>
      </c>
      <c r="BN49" s="160">
        <v>3124378</v>
      </c>
      <c r="BO49" s="151">
        <f t="shared" si="2"/>
        <v>8393.6029999999992</v>
      </c>
      <c r="BP49" s="151">
        <f t="shared" si="2"/>
        <v>4966.3239999999996</v>
      </c>
      <c r="BQ49" s="151">
        <f t="shared" si="2"/>
        <v>3124.3780000000002</v>
      </c>
    </row>
    <row r="50" spans="54:69">
      <c r="BB50" s="150" t="s">
        <v>212</v>
      </c>
      <c r="BC50" s="151">
        <v>11903376</v>
      </c>
      <c r="BD50" s="151">
        <v>11297489</v>
      </c>
      <c r="BE50" s="152">
        <v>454570</v>
      </c>
      <c r="BF50" s="151">
        <v>11903</v>
      </c>
      <c r="BG50" s="151">
        <v>11297</v>
      </c>
      <c r="BH50" s="151">
        <v>455</v>
      </c>
      <c r="BK50" s="173" t="s">
        <v>182</v>
      </c>
      <c r="BL50" s="154">
        <v>9311519</v>
      </c>
      <c r="BM50" s="151">
        <v>5330087</v>
      </c>
      <c r="BN50" s="152">
        <v>3565070</v>
      </c>
      <c r="BO50" s="151">
        <f t="shared" si="2"/>
        <v>9311.5190000000002</v>
      </c>
      <c r="BP50" s="151">
        <f t="shared" si="2"/>
        <v>5330.0870000000004</v>
      </c>
      <c r="BQ50" s="151">
        <f t="shared" si="2"/>
        <v>3565.07</v>
      </c>
    </row>
    <row r="51" spans="54:69">
      <c r="BB51" s="150" t="s">
        <v>213</v>
      </c>
      <c r="BC51" s="151">
        <v>11479512</v>
      </c>
      <c r="BD51" s="151">
        <v>10671207</v>
      </c>
      <c r="BE51" s="152">
        <v>651143</v>
      </c>
      <c r="BF51" s="151">
        <v>11480</v>
      </c>
      <c r="BG51" s="151">
        <v>10671</v>
      </c>
      <c r="BH51" s="151">
        <v>651</v>
      </c>
      <c r="BK51" s="173" t="s">
        <v>183</v>
      </c>
      <c r="BL51" s="159">
        <v>8612590</v>
      </c>
      <c r="BM51" s="159">
        <v>5290798</v>
      </c>
      <c r="BN51" s="160">
        <v>2898672</v>
      </c>
      <c r="BO51" s="151">
        <f t="shared" si="2"/>
        <v>8612.59</v>
      </c>
      <c r="BP51" s="151">
        <f t="shared" si="2"/>
        <v>5290.7979999999998</v>
      </c>
      <c r="BQ51" s="151">
        <f t="shared" si="2"/>
        <v>2898.672</v>
      </c>
    </row>
    <row r="52" spans="54:69">
      <c r="BB52" s="150" t="s">
        <v>214</v>
      </c>
      <c r="BC52" s="151">
        <v>11068593</v>
      </c>
      <c r="BD52" s="151">
        <v>10206220</v>
      </c>
      <c r="BE52" s="152">
        <v>677499</v>
      </c>
      <c r="BF52" s="151">
        <v>11069</v>
      </c>
      <c r="BG52" s="151">
        <v>10206</v>
      </c>
      <c r="BH52" s="151">
        <v>677</v>
      </c>
      <c r="BI52" s="153" t="s">
        <v>214</v>
      </c>
      <c r="BK52" s="173" t="s">
        <v>184</v>
      </c>
      <c r="BL52" s="159">
        <v>8262723</v>
      </c>
      <c r="BM52" s="159">
        <v>5084914</v>
      </c>
      <c r="BN52" s="160">
        <v>2864210</v>
      </c>
      <c r="BO52" s="151">
        <f t="shared" si="2"/>
        <v>8262.723</v>
      </c>
      <c r="BP52" s="151">
        <f t="shared" si="2"/>
        <v>5084.9139999999998</v>
      </c>
      <c r="BQ52" s="151">
        <f t="shared" si="2"/>
        <v>2864.21</v>
      </c>
    </row>
    <row r="53" spans="54:69">
      <c r="BB53" s="150" t="s">
        <v>185</v>
      </c>
      <c r="BC53" s="151">
        <v>14674134</v>
      </c>
      <c r="BD53" s="151">
        <v>13008025</v>
      </c>
      <c r="BE53" s="152">
        <v>1231026</v>
      </c>
      <c r="BF53" s="151">
        <v>14674</v>
      </c>
      <c r="BG53" s="151">
        <v>13008</v>
      </c>
      <c r="BH53" s="151">
        <v>1231</v>
      </c>
      <c r="BK53" s="173" t="s">
        <v>186</v>
      </c>
      <c r="BL53" s="154">
        <v>9563307</v>
      </c>
      <c r="BM53" s="151">
        <v>5706837</v>
      </c>
      <c r="BN53" s="152">
        <v>3522238</v>
      </c>
      <c r="BO53" s="151">
        <f t="shared" si="2"/>
        <v>9563.3070000000007</v>
      </c>
      <c r="BP53" s="151">
        <f t="shared" si="2"/>
        <v>5706.8370000000004</v>
      </c>
      <c r="BQ53" s="151">
        <f t="shared" si="2"/>
        <v>3522.2379999999998</v>
      </c>
    </row>
    <row r="54" spans="54:69">
      <c r="BB54" s="150" t="s">
        <v>187</v>
      </c>
      <c r="BC54" s="151">
        <v>10435246</v>
      </c>
      <c r="BD54" s="151">
        <v>9367580</v>
      </c>
      <c r="BE54" s="152">
        <v>635906</v>
      </c>
      <c r="BF54" s="151">
        <v>10435</v>
      </c>
      <c r="BG54" s="151">
        <v>9368</v>
      </c>
      <c r="BH54" s="151">
        <v>636</v>
      </c>
      <c r="BK54" s="173" t="s">
        <v>188</v>
      </c>
      <c r="BL54" s="159">
        <v>9345055</v>
      </c>
      <c r="BM54" s="159">
        <v>5730547</v>
      </c>
      <c r="BN54" s="160">
        <v>3255113</v>
      </c>
      <c r="BO54" s="151">
        <f t="shared" si="2"/>
        <v>9345.0550000000003</v>
      </c>
      <c r="BP54" s="151">
        <f t="shared" si="2"/>
        <v>5730.5469999999996</v>
      </c>
      <c r="BQ54" s="151">
        <f t="shared" si="2"/>
        <v>3255.1129999999998</v>
      </c>
    </row>
    <row r="55" spans="54:69">
      <c r="BB55" s="150" t="s">
        <v>215</v>
      </c>
      <c r="BC55" s="151">
        <v>11701189</v>
      </c>
      <c r="BD55" s="151">
        <v>10308851</v>
      </c>
      <c r="BE55" s="152">
        <v>856539</v>
      </c>
      <c r="BF55" s="151">
        <v>11701</v>
      </c>
      <c r="BG55" s="151">
        <v>10309</v>
      </c>
      <c r="BH55" s="151">
        <v>857</v>
      </c>
      <c r="BI55" s="153" t="s">
        <v>215</v>
      </c>
      <c r="BK55" s="173" t="s">
        <v>189</v>
      </c>
      <c r="BL55" s="159">
        <v>9517006</v>
      </c>
      <c r="BM55" s="159">
        <v>5749648</v>
      </c>
      <c r="BN55" s="160">
        <v>3453717</v>
      </c>
      <c r="BO55" s="151">
        <f t="shared" si="2"/>
        <v>9517.0059999999994</v>
      </c>
      <c r="BP55" s="151">
        <f t="shared" si="2"/>
        <v>5749.6480000000001</v>
      </c>
      <c r="BQ55" s="151">
        <f t="shared" si="2"/>
        <v>3453.7170000000001</v>
      </c>
    </row>
    <row r="56" spans="54:69">
      <c r="BB56" s="150" t="s">
        <v>190</v>
      </c>
      <c r="BC56" s="151">
        <v>13044633</v>
      </c>
      <c r="BD56" s="151">
        <v>11138675</v>
      </c>
      <c r="BE56" s="152">
        <v>1229234</v>
      </c>
      <c r="BF56" s="151">
        <v>13045</v>
      </c>
      <c r="BG56" s="151">
        <v>11139</v>
      </c>
      <c r="BH56" s="151">
        <v>1229</v>
      </c>
      <c r="BK56" s="173" t="s">
        <v>191</v>
      </c>
      <c r="BL56" s="154">
        <v>9089255</v>
      </c>
      <c r="BM56" s="151">
        <v>6452391</v>
      </c>
      <c r="BN56" s="152">
        <v>2265033</v>
      </c>
      <c r="BO56" s="151">
        <f t="shared" si="2"/>
        <v>9089.2549999999992</v>
      </c>
      <c r="BP56" s="151">
        <f t="shared" si="2"/>
        <v>6452.3909999999996</v>
      </c>
      <c r="BQ56" s="151">
        <f t="shared" si="2"/>
        <v>2265.0329999999999</v>
      </c>
    </row>
    <row r="57" spans="54:69">
      <c r="BB57" s="150" t="s">
        <v>216</v>
      </c>
      <c r="BC57" s="151">
        <v>12087459</v>
      </c>
      <c r="BD57" s="151">
        <v>10745755</v>
      </c>
      <c r="BE57" s="152">
        <v>946464</v>
      </c>
      <c r="BF57" s="151">
        <v>12087</v>
      </c>
      <c r="BG57" s="151">
        <v>10746</v>
      </c>
      <c r="BH57" s="151">
        <v>946</v>
      </c>
      <c r="BK57" s="173" t="s">
        <v>192</v>
      </c>
      <c r="BL57" s="159">
        <v>8902795</v>
      </c>
      <c r="BM57" s="159">
        <v>6679218</v>
      </c>
      <c r="BN57" s="160">
        <v>1855182</v>
      </c>
      <c r="BO57" s="151">
        <f t="shared" si="2"/>
        <v>8902.7950000000001</v>
      </c>
      <c r="BP57" s="151">
        <f t="shared" si="2"/>
        <v>6679.2179999999998</v>
      </c>
      <c r="BQ57" s="151">
        <f t="shared" si="2"/>
        <v>1855.182</v>
      </c>
    </row>
    <row r="58" spans="54:69">
      <c r="BB58" s="150" t="s">
        <v>217</v>
      </c>
      <c r="BC58" s="151">
        <v>13052880</v>
      </c>
      <c r="BD58" s="151">
        <v>11344359</v>
      </c>
      <c r="BE58" s="152">
        <v>1288795</v>
      </c>
      <c r="BF58" s="151">
        <v>13053</v>
      </c>
      <c r="BG58" s="151">
        <v>11344</v>
      </c>
      <c r="BH58" s="151">
        <v>1289</v>
      </c>
      <c r="BI58" s="153" t="s">
        <v>217</v>
      </c>
      <c r="BK58" s="173" t="s">
        <v>193</v>
      </c>
      <c r="BL58" s="159">
        <v>8822354</v>
      </c>
      <c r="BM58" s="159">
        <v>7110271</v>
      </c>
      <c r="BN58" s="160">
        <v>1349071</v>
      </c>
      <c r="BO58" s="151">
        <f t="shared" si="2"/>
        <v>8822.3539999999994</v>
      </c>
      <c r="BP58" s="151">
        <f t="shared" si="2"/>
        <v>7110.2709999999997</v>
      </c>
      <c r="BQ58" s="151">
        <f t="shared" si="2"/>
        <v>1349.0709999999999</v>
      </c>
    </row>
    <row r="59" spans="54:69">
      <c r="BB59" s="150" t="s">
        <v>194</v>
      </c>
      <c r="BC59" s="151">
        <v>12860096</v>
      </c>
      <c r="BD59" s="151">
        <v>11480239</v>
      </c>
      <c r="BE59" s="152">
        <v>1034277</v>
      </c>
      <c r="BF59" s="151">
        <v>12860</v>
      </c>
      <c r="BG59" s="151">
        <v>11480</v>
      </c>
      <c r="BH59" s="151">
        <v>1034</v>
      </c>
    </row>
    <row r="60" spans="54:69">
      <c r="BB60" s="150" t="s">
        <v>218</v>
      </c>
      <c r="BC60" s="151">
        <v>11794593</v>
      </c>
      <c r="BD60" s="151">
        <v>10394002</v>
      </c>
      <c r="BE60" s="152">
        <v>1134899</v>
      </c>
      <c r="BF60" s="151">
        <v>11795</v>
      </c>
      <c r="BG60" s="151">
        <v>10394</v>
      </c>
      <c r="BH60" s="151">
        <v>1135</v>
      </c>
      <c r="BK60" s="153" t="s">
        <v>195</v>
      </c>
      <c r="BL60" s="154">
        <v>9848195</v>
      </c>
      <c r="BM60" s="151">
        <v>7887411</v>
      </c>
      <c r="BN60" s="152">
        <v>1528451</v>
      </c>
      <c r="BO60" s="151">
        <v>9848.1949999999997</v>
      </c>
      <c r="BP60" s="151">
        <v>7887.4110000000001</v>
      </c>
      <c r="BQ60" s="151">
        <v>1528.451</v>
      </c>
    </row>
    <row r="61" spans="54:69">
      <c r="BB61" s="150" t="s">
        <v>219</v>
      </c>
      <c r="BC61" s="151">
        <v>12547983</v>
      </c>
      <c r="BD61" s="151">
        <v>11372732</v>
      </c>
      <c r="BE61" s="152">
        <v>864305</v>
      </c>
      <c r="BF61" s="151">
        <v>12548</v>
      </c>
      <c r="BG61" s="151">
        <v>11373</v>
      </c>
      <c r="BH61" s="151">
        <v>864</v>
      </c>
      <c r="BI61" s="153" t="s">
        <v>219</v>
      </c>
      <c r="BK61" s="153" t="s">
        <v>196</v>
      </c>
      <c r="BL61" s="154">
        <v>11440124</v>
      </c>
      <c r="BM61" s="151">
        <v>8373552</v>
      </c>
      <c r="BN61" s="152">
        <v>2009930</v>
      </c>
      <c r="BO61" s="151">
        <v>11440.124</v>
      </c>
      <c r="BP61" s="151">
        <v>8373.5519999999997</v>
      </c>
      <c r="BQ61" s="151">
        <v>2009.93</v>
      </c>
    </row>
    <row r="62" spans="54:69">
      <c r="BB62" s="150" t="s">
        <v>197</v>
      </c>
      <c r="BC62" s="151">
        <v>11425019</v>
      </c>
      <c r="BD62" s="151">
        <v>10385172</v>
      </c>
      <c r="BE62" s="152">
        <v>780805</v>
      </c>
      <c r="BF62" s="151">
        <v>11425</v>
      </c>
      <c r="BG62" s="151">
        <v>10385</v>
      </c>
      <c r="BH62" s="151">
        <v>781</v>
      </c>
      <c r="BK62" s="153" t="s">
        <v>198</v>
      </c>
      <c r="BL62" s="154">
        <v>11089716</v>
      </c>
      <c r="BM62" s="151">
        <v>8437078</v>
      </c>
      <c r="BN62" s="152">
        <v>2046398</v>
      </c>
      <c r="BO62" s="151">
        <v>11089.716</v>
      </c>
      <c r="BP62" s="151">
        <v>8437.0779999999995</v>
      </c>
      <c r="BQ62" s="151">
        <v>2046.3979999999999</v>
      </c>
    </row>
    <row r="63" spans="54:69">
      <c r="BB63" s="150" t="s">
        <v>220</v>
      </c>
      <c r="BC63" s="151">
        <v>14952832</v>
      </c>
      <c r="BD63" s="151">
        <v>12723285</v>
      </c>
      <c r="BE63" s="152">
        <v>1915917</v>
      </c>
      <c r="BF63" s="151">
        <v>14953</v>
      </c>
      <c r="BG63" s="151">
        <v>12723</v>
      </c>
      <c r="BH63" s="151">
        <v>1916</v>
      </c>
      <c r="BK63" s="153" t="s">
        <v>199</v>
      </c>
      <c r="BL63" s="154">
        <v>11574838</v>
      </c>
      <c r="BM63" s="151">
        <v>10107235</v>
      </c>
      <c r="BN63" s="152">
        <v>987897</v>
      </c>
      <c r="BO63" s="151">
        <v>11574.838</v>
      </c>
      <c r="BP63" s="151">
        <v>10107.235000000001</v>
      </c>
      <c r="BQ63" s="151">
        <v>987.89700000000005</v>
      </c>
    </row>
    <row r="64" spans="54:69">
      <c r="BB64" s="150" t="s">
        <v>221</v>
      </c>
      <c r="BC64" s="151">
        <v>11160283</v>
      </c>
      <c r="BD64" s="151">
        <v>9050438</v>
      </c>
      <c r="BE64" s="152">
        <v>1815724</v>
      </c>
      <c r="BF64" s="151">
        <v>11160</v>
      </c>
      <c r="BG64" s="151">
        <v>9050</v>
      </c>
      <c r="BH64" s="151">
        <v>1816</v>
      </c>
      <c r="BI64" s="153" t="s">
        <v>221</v>
      </c>
      <c r="BK64" s="153" t="s">
        <v>200</v>
      </c>
      <c r="BL64" s="154">
        <v>8968254</v>
      </c>
      <c r="BM64" s="151">
        <v>7979268</v>
      </c>
      <c r="BN64" s="152">
        <v>710861</v>
      </c>
      <c r="BO64" s="151">
        <v>8968.2540000000008</v>
      </c>
      <c r="BP64" s="151">
        <v>7979.268</v>
      </c>
      <c r="BQ64" s="151">
        <v>710.86099999999999</v>
      </c>
    </row>
    <row r="65" spans="54:69">
      <c r="BB65" s="150">
        <v>10703</v>
      </c>
      <c r="BC65" s="151">
        <v>15467542</v>
      </c>
      <c r="BD65" s="151">
        <v>13226150</v>
      </c>
      <c r="BE65" s="152">
        <v>1892840</v>
      </c>
      <c r="BF65" s="151">
        <v>15468</v>
      </c>
      <c r="BG65" s="151">
        <v>13226</v>
      </c>
      <c r="BH65" s="151">
        <v>1893</v>
      </c>
      <c r="BK65" s="153" t="s">
        <v>201</v>
      </c>
      <c r="BL65" s="154">
        <v>10612523</v>
      </c>
      <c r="BM65" s="151">
        <v>9088091</v>
      </c>
      <c r="BN65" s="152">
        <v>1137645</v>
      </c>
      <c r="BO65" s="151">
        <v>10612.522999999999</v>
      </c>
      <c r="BP65" s="151">
        <v>9088.0910000000003</v>
      </c>
      <c r="BQ65" s="151">
        <v>1137.645</v>
      </c>
    </row>
    <row r="66" spans="54:69">
      <c r="BB66" s="150" t="s">
        <v>222</v>
      </c>
      <c r="BC66" s="151">
        <v>13628822</v>
      </c>
      <c r="BD66" s="151">
        <v>11874360</v>
      </c>
      <c r="BE66" s="152">
        <v>1374412</v>
      </c>
      <c r="BF66" s="151">
        <v>13629</v>
      </c>
      <c r="BG66" s="151">
        <v>11874</v>
      </c>
      <c r="BH66" s="151">
        <v>1374</v>
      </c>
      <c r="BK66" s="153" t="s">
        <v>202</v>
      </c>
      <c r="BL66" s="154">
        <v>9969199</v>
      </c>
      <c r="BM66" s="151">
        <v>8903779</v>
      </c>
      <c r="BN66" s="152">
        <v>826804</v>
      </c>
      <c r="BO66" s="151">
        <v>9969.1990000000005</v>
      </c>
      <c r="BP66" s="151">
        <v>8903.7790000000005</v>
      </c>
      <c r="BQ66" s="151">
        <v>826.80399999999997</v>
      </c>
    </row>
    <row r="67" spans="54:69">
      <c r="BB67" s="150" t="s">
        <v>223</v>
      </c>
      <c r="BC67" s="151">
        <v>15594183</v>
      </c>
      <c r="BD67" s="151">
        <v>13665253</v>
      </c>
      <c r="BE67" s="152">
        <v>1863831</v>
      </c>
      <c r="BF67" s="151">
        <v>15994</v>
      </c>
      <c r="BG67" s="151">
        <v>13665</v>
      </c>
      <c r="BH67" s="151">
        <v>1864</v>
      </c>
      <c r="BI67" s="153" t="s">
        <v>224</v>
      </c>
      <c r="BK67" s="153" t="s">
        <v>203</v>
      </c>
      <c r="BL67" s="154">
        <v>9683885</v>
      </c>
      <c r="BM67" s="151">
        <v>8561660</v>
      </c>
      <c r="BN67" s="152">
        <v>885738</v>
      </c>
      <c r="BO67" s="151">
        <v>9683.8850000000002</v>
      </c>
      <c r="BP67" s="151">
        <v>8561.66</v>
      </c>
      <c r="BQ67" s="151">
        <v>885.73800000000006</v>
      </c>
    </row>
    <row r="68" spans="54:69">
      <c r="BK68" s="153" t="s">
        <v>204</v>
      </c>
      <c r="BL68" s="154">
        <v>8165684</v>
      </c>
      <c r="BM68" s="151">
        <v>7345199</v>
      </c>
      <c r="BN68" s="152">
        <v>440191</v>
      </c>
      <c r="BO68" s="151">
        <v>8165.6840000000002</v>
      </c>
      <c r="BP68" s="151">
        <v>7345.1989999999996</v>
      </c>
      <c r="BQ68" s="151">
        <v>440.19099999999997</v>
      </c>
    </row>
    <row r="69" spans="54:69">
      <c r="BK69" s="153" t="s">
        <v>98</v>
      </c>
      <c r="BL69" s="154">
        <v>11713699</v>
      </c>
      <c r="BM69" s="151">
        <v>10776315</v>
      </c>
      <c r="BN69" s="152">
        <v>606026</v>
      </c>
      <c r="BO69" s="151">
        <v>11713.699000000001</v>
      </c>
      <c r="BP69" s="151">
        <v>10776.315000000001</v>
      </c>
      <c r="BQ69" s="151">
        <v>606.02599999999995</v>
      </c>
    </row>
    <row r="70" spans="54:69">
      <c r="BK70" s="153" t="s">
        <v>104</v>
      </c>
      <c r="BL70" s="154">
        <v>11715533</v>
      </c>
      <c r="BM70" s="151">
        <v>10698044</v>
      </c>
      <c r="BN70" s="152">
        <v>649559</v>
      </c>
      <c r="BO70" s="151">
        <v>11715.532999999999</v>
      </c>
      <c r="BP70" s="151">
        <v>10698.044</v>
      </c>
      <c r="BQ70" s="151">
        <v>649.55899999999997</v>
      </c>
    </row>
    <row r="71" spans="54:69">
      <c r="BK71" s="153" t="s">
        <v>110</v>
      </c>
      <c r="BL71" s="154">
        <v>11656347</v>
      </c>
      <c r="BM71" s="151">
        <v>10727910</v>
      </c>
      <c r="BN71" s="152">
        <v>547766</v>
      </c>
      <c r="BO71" s="151">
        <v>11656.347</v>
      </c>
      <c r="BP71" s="151">
        <v>10727.91</v>
      </c>
      <c r="BQ71" s="151">
        <v>547.76599999999996</v>
      </c>
    </row>
    <row r="72" spans="54:69">
      <c r="BK72" s="153" t="s">
        <v>116</v>
      </c>
      <c r="BL72" s="154">
        <v>10888925</v>
      </c>
      <c r="BM72" s="151">
        <v>10162943</v>
      </c>
      <c r="BN72" s="152">
        <v>347454</v>
      </c>
      <c r="BO72" s="151">
        <v>10888.924999999999</v>
      </c>
      <c r="BP72" s="151">
        <v>10162.942999999999</v>
      </c>
      <c r="BQ72" s="151">
        <v>347.45400000000001</v>
      </c>
    </row>
    <row r="73" spans="54:69">
      <c r="BK73" s="153" t="s">
        <v>118</v>
      </c>
      <c r="BL73" s="154">
        <v>17205163</v>
      </c>
      <c r="BM73" s="151">
        <v>16306900</v>
      </c>
      <c r="BN73" s="152">
        <v>500675</v>
      </c>
      <c r="BO73" s="151">
        <v>17205.163</v>
      </c>
      <c r="BP73" s="151">
        <v>16306.9</v>
      </c>
      <c r="BQ73" s="151">
        <v>500.67500000000001</v>
      </c>
    </row>
    <row r="74" spans="54:69">
      <c r="BK74" s="153" t="s">
        <v>120</v>
      </c>
      <c r="BL74" s="154">
        <v>13659581</v>
      </c>
      <c r="BM74" s="151">
        <v>12781739</v>
      </c>
      <c r="BN74" s="152">
        <v>441207</v>
      </c>
      <c r="BO74" s="151">
        <v>13659.581</v>
      </c>
      <c r="BP74" s="151">
        <v>12781.739</v>
      </c>
      <c r="BQ74" s="151">
        <v>441.20699999999999</v>
      </c>
    </row>
    <row r="75" spans="54:69">
      <c r="BK75" s="153" t="s">
        <v>122</v>
      </c>
      <c r="BL75" s="154">
        <v>14599945</v>
      </c>
      <c r="BM75" s="151">
        <v>13114019</v>
      </c>
      <c r="BN75" s="152">
        <v>771179</v>
      </c>
      <c r="BO75" s="151">
        <v>14599.945</v>
      </c>
      <c r="BP75" s="151">
        <v>13114.019</v>
      </c>
      <c r="BQ75" s="151">
        <v>771.17899999999997</v>
      </c>
    </row>
    <row r="76" spans="54:69">
      <c r="BK76" s="153" t="s">
        <v>124</v>
      </c>
      <c r="BL76" s="154">
        <v>13973265</v>
      </c>
      <c r="BM76" s="151">
        <v>12679576</v>
      </c>
      <c r="BN76" s="152">
        <v>605394</v>
      </c>
      <c r="BO76" s="151">
        <v>13973.264999999999</v>
      </c>
      <c r="BP76" s="151">
        <v>12679.575999999999</v>
      </c>
      <c r="BQ76" s="151">
        <v>605.39400000000001</v>
      </c>
    </row>
    <row r="77" spans="54:69">
      <c r="BK77" s="153" t="s">
        <v>126</v>
      </c>
      <c r="BL77" s="154">
        <v>12020442</v>
      </c>
      <c r="BM77" s="151">
        <v>10624448</v>
      </c>
      <c r="BN77" s="152">
        <v>748472</v>
      </c>
      <c r="BO77" s="151">
        <v>12020.441999999999</v>
      </c>
      <c r="BP77" s="151">
        <v>10624.448</v>
      </c>
      <c r="BQ77" s="151">
        <v>748.47199999999998</v>
      </c>
    </row>
    <row r="78" spans="54:69">
      <c r="BK78" s="153" t="s">
        <v>128</v>
      </c>
      <c r="BL78" s="154">
        <v>11432368</v>
      </c>
      <c r="BM78" s="151">
        <v>10364627</v>
      </c>
      <c r="BN78" s="152">
        <v>620047</v>
      </c>
      <c r="BO78" s="151">
        <v>11432.368</v>
      </c>
      <c r="BP78" s="151">
        <v>10364.627</v>
      </c>
      <c r="BQ78" s="151">
        <v>620.04700000000003</v>
      </c>
    </row>
    <row r="79" spans="54:69">
      <c r="BK79" s="153" t="s">
        <v>130</v>
      </c>
      <c r="BL79" s="154">
        <v>12755431</v>
      </c>
      <c r="BM79" s="151">
        <v>11467656</v>
      </c>
      <c r="BN79" s="152">
        <v>700966</v>
      </c>
      <c r="BO79" s="151">
        <v>12755.431</v>
      </c>
      <c r="BP79" s="151">
        <v>11467.656000000001</v>
      </c>
      <c r="BQ79" s="151">
        <v>700.96600000000001</v>
      </c>
    </row>
    <row r="80" spans="54:69">
      <c r="BK80" s="150" t="s">
        <v>132</v>
      </c>
      <c r="BL80" s="151">
        <v>12013190</v>
      </c>
      <c r="BM80" s="151">
        <v>11016323</v>
      </c>
      <c r="BN80" s="152">
        <v>529477</v>
      </c>
      <c r="BO80" s="151">
        <f t="shared" ref="BO80:BQ87" si="3">BL80/1000</f>
        <v>12013.19</v>
      </c>
      <c r="BP80" s="151">
        <f t="shared" si="3"/>
        <v>11016.323</v>
      </c>
      <c r="BQ80" s="151">
        <f t="shared" si="3"/>
        <v>529.47699999999998</v>
      </c>
    </row>
    <row r="81" spans="63:69">
      <c r="BK81" s="150" t="s">
        <v>134</v>
      </c>
      <c r="BL81" s="151">
        <v>14535390</v>
      </c>
      <c r="BM81" s="151">
        <v>13367321</v>
      </c>
      <c r="BN81" s="152">
        <v>672338</v>
      </c>
      <c r="BO81" s="151">
        <f t="shared" si="3"/>
        <v>14535.39</v>
      </c>
      <c r="BP81" s="151">
        <f t="shared" si="3"/>
        <v>13367.321</v>
      </c>
      <c r="BQ81" s="151">
        <f t="shared" si="3"/>
        <v>672.33799999999997</v>
      </c>
    </row>
    <row r="82" spans="63:69">
      <c r="BK82" s="150" t="s">
        <v>136</v>
      </c>
      <c r="BL82" s="159">
        <v>13986038</v>
      </c>
      <c r="BM82" s="159">
        <v>12836457</v>
      </c>
      <c r="BN82" s="160">
        <v>640597</v>
      </c>
      <c r="BO82" s="151">
        <f t="shared" si="3"/>
        <v>13986.038</v>
      </c>
      <c r="BP82" s="151">
        <f t="shared" si="3"/>
        <v>12836.457</v>
      </c>
      <c r="BQ82" s="151">
        <f t="shared" si="3"/>
        <v>640.59699999999998</v>
      </c>
    </row>
    <row r="83" spans="63:69">
      <c r="BK83" s="150" t="s">
        <v>138</v>
      </c>
      <c r="BL83" s="151">
        <v>12828289</v>
      </c>
      <c r="BM83" s="151">
        <v>12047414</v>
      </c>
      <c r="BN83" s="152">
        <v>441537</v>
      </c>
      <c r="BO83" s="151">
        <f t="shared" si="3"/>
        <v>12828.289000000001</v>
      </c>
      <c r="BP83" s="151">
        <f t="shared" si="3"/>
        <v>12047.414000000001</v>
      </c>
      <c r="BQ83" s="151">
        <f t="shared" si="3"/>
        <v>441.53699999999998</v>
      </c>
    </row>
    <row r="84" spans="63:69">
      <c r="BK84" s="153" t="s">
        <v>140</v>
      </c>
      <c r="BL84" s="151">
        <v>13239672</v>
      </c>
      <c r="BM84" s="151">
        <v>12483620</v>
      </c>
      <c r="BN84" s="152">
        <v>288851</v>
      </c>
      <c r="BO84" s="151">
        <f t="shared" si="3"/>
        <v>13239.672</v>
      </c>
      <c r="BP84" s="151">
        <f t="shared" si="3"/>
        <v>12483.62</v>
      </c>
      <c r="BQ84" s="151">
        <f t="shared" si="3"/>
        <v>288.851</v>
      </c>
    </row>
    <row r="85" spans="63:69">
      <c r="BK85" s="153" t="s">
        <v>142</v>
      </c>
      <c r="BL85" s="151">
        <v>15149333</v>
      </c>
      <c r="BM85" s="151">
        <v>14134246</v>
      </c>
      <c r="BN85" s="152">
        <v>523034</v>
      </c>
      <c r="BO85" s="151">
        <f t="shared" si="3"/>
        <v>15149.333000000001</v>
      </c>
      <c r="BP85" s="151">
        <f t="shared" si="3"/>
        <v>14134.245999999999</v>
      </c>
      <c r="BQ85" s="151">
        <f t="shared" si="3"/>
        <v>523.03399999999999</v>
      </c>
    </row>
    <row r="86" spans="63:69">
      <c r="BK86" s="153" t="s">
        <v>144</v>
      </c>
      <c r="BL86" s="151">
        <v>9956771</v>
      </c>
      <c r="BM86" s="151">
        <v>9383149</v>
      </c>
      <c r="BN86" s="152">
        <v>316338</v>
      </c>
      <c r="BO86" s="151">
        <f t="shared" si="3"/>
        <v>9956.7710000000006</v>
      </c>
      <c r="BP86" s="151">
        <f t="shared" si="3"/>
        <v>9383.1489999999994</v>
      </c>
      <c r="BQ86" s="151">
        <f t="shared" si="3"/>
        <v>316.33800000000002</v>
      </c>
    </row>
    <row r="87" spans="63:69">
      <c r="BK87" s="153" t="s">
        <v>146</v>
      </c>
      <c r="BL87" s="151">
        <v>14340478</v>
      </c>
      <c r="BM87" s="151">
        <v>13514628</v>
      </c>
      <c r="BN87" s="152">
        <v>475403</v>
      </c>
      <c r="BO87" s="151">
        <f t="shared" si="3"/>
        <v>14340.477999999999</v>
      </c>
      <c r="BP87" s="151">
        <f t="shared" si="3"/>
        <v>13514.628000000001</v>
      </c>
      <c r="BQ87" s="151">
        <f t="shared" si="3"/>
        <v>475.40300000000002</v>
      </c>
    </row>
    <row r="88" spans="63:69">
      <c r="BK88" s="153" t="s">
        <v>148</v>
      </c>
      <c r="BL88" s="151">
        <v>13738212</v>
      </c>
      <c r="BM88" s="151">
        <v>12873806</v>
      </c>
      <c r="BN88" s="152">
        <v>448767</v>
      </c>
      <c r="BO88" s="151">
        <v>13738.212</v>
      </c>
      <c r="BP88" s="151">
        <v>12873.806</v>
      </c>
      <c r="BQ88" s="151">
        <v>448.767</v>
      </c>
    </row>
  </sheetData>
  <mergeCells count="1">
    <mergeCell ref="A1:N1"/>
  </mergeCells>
  <phoneticPr fontId="3" type="noConversion"/>
  <printOptions horizontalCentered="1"/>
  <pageMargins left="0.35433070866141736" right="0.35433070866141736" top="0.39370078740157483" bottom="0.19685039370078741" header="0.51181102362204722" footer="0"/>
  <pageSetup paperSize="9" scale="95" firstPageNumber="0" orientation="landscape" r:id="rId1"/>
  <colBreaks count="2" manualBreakCount="2">
    <brk id="61" max="1048575" man="1"/>
    <brk id="75" max="1048575" man="1"/>
  </colBreaks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AS24"/>
  <sheetViews>
    <sheetView showGridLines="0" view="pageBreakPreview" zoomScaleNormal="100" zoomScaleSheetLayoutView="100" workbookViewId="0">
      <selection activeCell="A5" sqref="A5"/>
    </sheetView>
  </sheetViews>
  <sheetFormatPr defaultColWidth="8.6328125" defaultRowHeight="16.2"/>
  <cols>
    <col min="1" max="37" width="8.6328125" style="174"/>
    <col min="38" max="38" width="11.36328125" style="174" customWidth="1"/>
    <col min="39" max="39" width="8.6328125" style="174"/>
    <col min="40" max="40" width="5.453125" style="174" customWidth="1"/>
    <col min="41" max="41" width="11.6328125" style="174" customWidth="1"/>
    <col min="42" max="16384" width="8.6328125" style="174"/>
  </cols>
  <sheetData>
    <row r="1" spans="1:45" ht="39.75" customHeight="1">
      <c r="A1" s="198" t="s">
        <v>225</v>
      </c>
      <c r="B1" s="198"/>
      <c r="C1" s="198"/>
      <c r="D1" s="198"/>
      <c r="E1" s="198"/>
      <c r="F1" s="198"/>
      <c r="G1" s="198"/>
      <c r="H1" s="198"/>
      <c r="I1" s="198"/>
      <c r="J1" s="180"/>
      <c r="K1" s="180"/>
      <c r="L1" s="180"/>
      <c r="M1" s="180"/>
      <c r="N1" s="180"/>
      <c r="O1" s="180"/>
      <c r="P1" s="180"/>
      <c r="Q1" s="180"/>
      <c r="R1" s="180"/>
      <c r="S1" s="180"/>
      <c r="T1" s="180"/>
      <c r="U1" s="180"/>
      <c r="V1" s="180"/>
      <c r="W1" s="180"/>
      <c r="X1" s="180"/>
      <c r="Y1" s="180"/>
      <c r="Z1" s="180"/>
      <c r="AA1" s="180"/>
      <c r="AB1" s="180"/>
      <c r="AC1" s="180"/>
      <c r="AD1" s="180"/>
      <c r="AE1" s="180"/>
      <c r="AF1" s="180"/>
      <c r="AG1" s="180"/>
      <c r="AH1" s="180"/>
      <c r="AI1" s="180"/>
      <c r="AJ1" s="180"/>
      <c r="AK1" s="180"/>
    </row>
    <row r="2" spans="1:45" ht="16.5" customHeight="1">
      <c r="A2" s="199" t="s">
        <v>226</v>
      </c>
      <c r="B2" s="199"/>
      <c r="C2" s="199"/>
      <c r="D2" s="199"/>
      <c r="E2" s="199"/>
      <c r="F2" s="199"/>
      <c r="G2" s="199"/>
      <c r="H2" s="199"/>
      <c r="I2" s="199"/>
      <c r="J2" s="181"/>
      <c r="K2" s="181"/>
      <c r="L2" s="181"/>
      <c r="M2" s="181"/>
      <c r="N2" s="181"/>
      <c r="O2" s="181"/>
      <c r="P2" s="181"/>
      <c r="Q2" s="181"/>
      <c r="R2" s="181"/>
      <c r="S2" s="181"/>
      <c r="T2" s="181"/>
      <c r="U2" s="181"/>
      <c r="V2" s="181"/>
      <c r="W2" s="181"/>
      <c r="X2" s="181"/>
      <c r="Y2" s="181"/>
      <c r="Z2" s="181"/>
      <c r="AA2" s="181"/>
      <c r="AB2" s="181"/>
      <c r="AC2" s="181"/>
      <c r="AD2" s="181"/>
      <c r="AE2" s="181"/>
      <c r="AF2" s="181"/>
      <c r="AG2" s="181"/>
      <c r="AH2" s="181"/>
      <c r="AI2" s="181"/>
      <c r="AJ2" s="181"/>
      <c r="AK2" s="181"/>
      <c r="AL2" s="175" t="s">
        <v>227</v>
      </c>
      <c r="AM2" s="175"/>
      <c r="AN2" s="175"/>
      <c r="AO2" s="175" t="s">
        <v>228</v>
      </c>
      <c r="AP2" s="175"/>
      <c r="AQ2" s="175"/>
      <c r="AR2" s="175" t="s">
        <v>229</v>
      </c>
      <c r="AS2" s="175"/>
    </row>
    <row r="3" spans="1:45" ht="19.5" customHeight="1">
      <c r="AL3" s="175" t="s">
        <v>230</v>
      </c>
      <c r="AM3" s="176">
        <f>'[1]彙總表 1 (新聞稿)'!E18</f>
        <v>85.44</v>
      </c>
      <c r="AN3" s="175"/>
      <c r="AO3" s="175" t="s">
        <v>2</v>
      </c>
      <c r="AP3" s="176">
        <f>'[1]彙總表 1 (新聞稿)'!D59</f>
        <v>51.56918612222956</v>
      </c>
      <c r="AQ3" s="175"/>
      <c r="AR3" s="175" t="s">
        <v>231</v>
      </c>
      <c r="AS3" s="176">
        <f>'[1]表3銀行別(需排序)'!O50</f>
        <v>66.572145456263172</v>
      </c>
    </row>
    <row r="4" spans="1:45" ht="36" customHeight="1">
      <c r="AL4" s="175" t="s">
        <v>232</v>
      </c>
      <c r="AM4" s="176">
        <f>'[1]彙總表 1 (新聞稿)'!E7</f>
        <v>11.65</v>
      </c>
      <c r="AN4" s="175"/>
      <c r="AO4" s="175" t="s">
        <v>233</v>
      </c>
      <c r="AP4" s="176">
        <f>'[1]彙總表 1 (新聞稿)'!C59</f>
        <v>48.430813877770433</v>
      </c>
      <c r="AQ4" s="175"/>
      <c r="AR4" s="177" t="s">
        <v>234</v>
      </c>
      <c r="AS4" s="176">
        <f>'[1]表3銀行別(需排序)'!O86</f>
        <v>33.427854543736828</v>
      </c>
    </row>
    <row r="5" spans="1:45">
      <c r="AL5" s="175" t="s">
        <v>235</v>
      </c>
      <c r="AM5" s="176">
        <f>'[1]彙總表 1 (新聞稿)'!E30</f>
        <v>2.76</v>
      </c>
      <c r="AN5" s="175"/>
      <c r="AO5" s="175"/>
      <c r="AP5" s="175"/>
      <c r="AQ5" s="175"/>
      <c r="AR5" s="175"/>
      <c r="AS5" s="175"/>
    </row>
    <row r="6" spans="1:45">
      <c r="AL6" s="175" t="s">
        <v>236</v>
      </c>
      <c r="AM6" s="176">
        <f>'[1]彙總表 1 (新聞稿)'!E33</f>
        <v>0.1</v>
      </c>
      <c r="AN6" s="175"/>
      <c r="AO6" s="175"/>
      <c r="AP6" s="175"/>
      <c r="AQ6" s="175"/>
      <c r="AR6" s="175"/>
      <c r="AS6" s="175"/>
    </row>
    <row r="7" spans="1:45">
      <c r="AL7" s="175" t="s">
        <v>237</v>
      </c>
      <c r="AM7" s="176">
        <f>'[1]彙總表 1 (新聞稿)'!E37</f>
        <v>0.05</v>
      </c>
      <c r="AN7" s="175"/>
      <c r="AO7" s="175"/>
      <c r="AP7" s="175"/>
      <c r="AQ7" s="175"/>
      <c r="AR7" s="175"/>
      <c r="AS7" s="175"/>
    </row>
    <row r="11" spans="1:45">
      <c r="AL11" s="178" t="s">
        <v>238</v>
      </c>
    </row>
    <row r="12" spans="1:45">
      <c r="AL12" s="178" t="s">
        <v>239</v>
      </c>
    </row>
    <row r="13" spans="1:45">
      <c r="AM13" s="179"/>
    </row>
    <row r="22" spans="1:37" ht="19.5" customHeight="1"/>
    <row r="23" spans="1:37" ht="19.5" customHeight="1"/>
    <row r="24" spans="1:37" ht="22.2">
      <c r="A24" s="199" t="s">
        <v>229</v>
      </c>
      <c r="B24" s="199"/>
      <c r="C24" s="199"/>
      <c r="D24" s="199"/>
      <c r="E24" s="199"/>
      <c r="F24" s="199"/>
      <c r="G24" s="199"/>
      <c r="H24" s="199"/>
      <c r="I24" s="199"/>
      <c r="J24" s="181"/>
      <c r="K24" s="181"/>
      <c r="L24" s="181"/>
      <c r="M24" s="181"/>
      <c r="N24" s="181"/>
      <c r="O24" s="181"/>
      <c r="P24" s="181"/>
      <c r="Q24" s="181"/>
      <c r="R24" s="181"/>
      <c r="S24" s="181"/>
      <c r="T24" s="181"/>
      <c r="U24" s="181"/>
      <c r="V24" s="181"/>
      <c r="W24" s="181"/>
      <c r="X24" s="181"/>
      <c r="Y24" s="181"/>
      <c r="Z24" s="181"/>
      <c r="AA24" s="181"/>
      <c r="AB24" s="181"/>
      <c r="AC24" s="181"/>
      <c r="AD24" s="181"/>
      <c r="AE24" s="181"/>
      <c r="AF24" s="181"/>
      <c r="AG24" s="181"/>
      <c r="AH24" s="181"/>
      <c r="AI24" s="181"/>
      <c r="AJ24" s="181"/>
      <c r="AK24" s="181"/>
    </row>
  </sheetData>
  <mergeCells count="3">
    <mergeCell ref="A1:I1"/>
    <mergeCell ref="A2:I2"/>
    <mergeCell ref="A24:I24"/>
  </mergeCells>
  <phoneticPr fontId="3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92" firstPageNumber="0" orientation="portrait" r:id="rId1"/>
  <rowBreaks count="1" manualBreakCount="1">
    <brk id="46" max="8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已命名的範圍</vt:lpstr>
      </vt:variant>
      <vt:variant>
        <vt:i4>4</vt:i4>
      </vt:variant>
    </vt:vector>
  </HeadingPairs>
  <TitlesOfParts>
    <vt:vector size="8" baseType="lpstr">
      <vt:lpstr>附表 1 </vt:lpstr>
      <vt:lpstr>附表 2</vt:lpstr>
      <vt:lpstr>附圖1 </vt:lpstr>
      <vt:lpstr>附圖2</vt:lpstr>
      <vt:lpstr>'附表 1 '!Print_Area</vt:lpstr>
      <vt:lpstr>'附表 2'!Print_Area</vt:lpstr>
      <vt:lpstr>'附圖1 '!Print_Area</vt:lpstr>
      <vt:lpstr>附圖2!Print_Area</vt:lpstr>
    </vt:vector>
  </TitlesOfParts>
  <Company>CBC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杜漢忠</dc:creator>
  <cp:lastModifiedBy>陳勝傑</cp:lastModifiedBy>
  <cp:lastPrinted>2018-06-29T02:10:05Z</cp:lastPrinted>
  <dcterms:created xsi:type="dcterms:W3CDTF">2018-06-26T03:32:36Z</dcterms:created>
  <dcterms:modified xsi:type="dcterms:W3CDTF">2018-06-29T02:10:08Z</dcterms:modified>
</cp:coreProperties>
</file>