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50727\編輯\"/>
    </mc:Choice>
  </mc:AlternateContent>
  <xr:revisionPtr revIDLastSave="0" documentId="13_ncr:1_{43FF0692-D47C-42EE-ADB6-F18903A2AF9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表一" sheetId="1" r:id="rId1"/>
  </sheets>
  <definedNames>
    <definedName name="\M">#REF!</definedName>
    <definedName name="_xlnm.Print_Area" localSheetId="0">表一!$B$150:$S$174</definedName>
    <definedName name="_xlnm.Print_Titles" localSheetId="0">表一!$1:$30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Q168" i="1" l="1"/>
  <c r="K168" i="1"/>
  <c r="S167" i="1"/>
  <c r="R167" i="1"/>
  <c r="P167" i="1"/>
  <c r="O167" i="1"/>
  <c r="M167" i="1"/>
  <c r="L167" i="1"/>
  <c r="J167" i="1"/>
  <c r="I167" i="1"/>
  <c r="S166" i="1"/>
  <c r="R166" i="1"/>
  <c r="P166" i="1"/>
  <c r="O166" i="1"/>
  <c r="M166" i="1"/>
  <c r="L166" i="1"/>
  <c r="J166" i="1"/>
  <c r="I166" i="1"/>
  <c r="S165" i="1"/>
  <c r="R165" i="1"/>
  <c r="P165" i="1"/>
  <c r="O165" i="1"/>
  <c r="M165" i="1"/>
  <c r="L165" i="1"/>
  <c r="J165" i="1"/>
  <c r="I165" i="1"/>
  <c r="S164" i="1"/>
  <c r="R164" i="1"/>
  <c r="P164" i="1"/>
  <c r="O164" i="1"/>
  <c r="M164" i="1"/>
  <c r="L164" i="1"/>
  <c r="J164" i="1"/>
  <c r="I164" i="1"/>
  <c r="S163" i="1"/>
  <c r="R163" i="1"/>
  <c r="P163" i="1"/>
  <c r="O163" i="1"/>
  <c r="M163" i="1"/>
  <c r="L163" i="1"/>
  <c r="J163" i="1"/>
  <c r="I163" i="1"/>
  <c r="S162" i="1"/>
  <c r="R162" i="1"/>
  <c r="P162" i="1"/>
  <c r="O162" i="1"/>
  <c r="M162" i="1"/>
  <c r="L162" i="1"/>
  <c r="J162" i="1"/>
  <c r="I162" i="1"/>
  <c r="S161" i="1"/>
  <c r="R161" i="1"/>
  <c r="P161" i="1"/>
  <c r="O161" i="1"/>
  <c r="M161" i="1"/>
  <c r="L161" i="1"/>
  <c r="J161" i="1"/>
  <c r="I161" i="1"/>
  <c r="S160" i="1"/>
  <c r="R160" i="1"/>
  <c r="P160" i="1"/>
  <c r="O160" i="1"/>
  <c r="M160" i="1"/>
  <c r="L160" i="1"/>
  <c r="J160" i="1"/>
  <c r="I160" i="1"/>
  <c r="S159" i="1"/>
  <c r="R159" i="1"/>
  <c r="P159" i="1"/>
  <c r="O159" i="1"/>
  <c r="M159" i="1"/>
  <c r="L159" i="1"/>
  <c r="J159" i="1"/>
  <c r="I159" i="1"/>
  <c r="J169" i="1"/>
  <c r="S169" i="1"/>
  <c r="P169" i="1"/>
  <c r="M169" i="1"/>
  <c r="J168" i="1" l="1"/>
  <c r="M168" i="1"/>
  <c r="D168" i="1" l="1"/>
  <c r="S158" i="1"/>
  <c r="R158" i="1"/>
  <c r="P158" i="1"/>
  <c r="O158" i="1"/>
  <c r="M158" i="1"/>
  <c r="L158" i="1"/>
  <c r="J158" i="1"/>
  <c r="I158" i="1"/>
  <c r="S157" i="1"/>
  <c r="R157" i="1"/>
  <c r="P157" i="1"/>
  <c r="O157" i="1"/>
  <c r="M157" i="1"/>
  <c r="L157" i="1"/>
  <c r="J157" i="1"/>
  <c r="I157" i="1"/>
  <c r="P168" i="1" l="1"/>
  <c r="S156" i="1"/>
  <c r="R156" i="1"/>
  <c r="P156" i="1"/>
  <c r="O156" i="1"/>
  <c r="M156" i="1"/>
  <c r="L156" i="1"/>
  <c r="J156" i="1"/>
  <c r="I156" i="1"/>
  <c r="S155" i="1" l="1"/>
  <c r="R155" i="1"/>
  <c r="P155" i="1"/>
  <c r="O155" i="1"/>
  <c r="M155" i="1"/>
  <c r="L155" i="1"/>
  <c r="J155" i="1"/>
  <c r="I155" i="1"/>
  <c r="S154" i="1" l="1"/>
  <c r="R154" i="1"/>
  <c r="P154" i="1"/>
  <c r="O154" i="1"/>
  <c r="M154" i="1"/>
  <c r="L154" i="1"/>
  <c r="J154" i="1"/>
  <c r="I154" i="1"/>
  <c r="S153" i="1" l="1"/>
  <c r="R153" i="1"/>
  <c r="P153" i="1"/>
  <c r="O153" i="1"/>
  <c r="M153" i="1"/>
  <c r="L153" i="1"/>
  <c r="J153" i="1"/>
  <c r="I153" i="1"/>
  <c r="E169" i="1" l="1"/>
  <c r="S152" i="1"/>
  <c r="R152" i="1"/>
  <c r="P152" i="1"/>
  <c r="O152" i="1"/>
  <c r="M152" i="1"/>
  <c r="L152" i="1"/>
  <c r="J152" i="1"/>
  <c r="I152" i="1"/>
  <c r="S151" i="1" l="1"/>
  <c r="R151" i="1"/>
  <c r="P151" i="1"/>
  <c r="O151" i="1"/>
  <c r="M151" i="1"/>
  <c r="L151" i="1"/>
  <c r="J151" i="1"/>
  <c r="I151" i="1"/>
  <c r="D169" i="1" l="1"/>
  <c r="Q29" i="1"/>
  <c r="N29" i="1"/>
  <c r="K29" i="1"/>
  <c r="H29" i="1"/>
  <c r="F29" i="1"/>
  <c r="H27" i="1"/>
  <c r="F27" i="1"/>
  <c r="F26" i="1"/>
  <c r="E29" i="1" l="1"/>
  <c r="D29" i="1"/>
  <c r="S150" i="1"/>
  <c r="R150" i="1"/>
  <c r="P150" i="1"/>
  <c r="O150" i="1"/>
  <c r="M150" i="1"/>
  <c r="L150" i="1"/>
  <c r="J150" i="1"/>
  <c r="I150" i="1"/>
  <c r="Q28" i="1" l="1"/>
  <c r="S29" i="1" s="1"/>
  <c r="N28" i="1"/>
  <c r="K28" i="1"/>
  <c r="M29" i="1" s="1"/>
  <c r="K27" i="1"/>
  <c r="H28" i="1"/>
  <c r="F28" i="1"/>
  <c r="J29" i="1" l="1"/>
  <c r="J28" i="1"/>
  <c r="D28" i="1"/>
  <c r="P29" i="1"/>
  <c r="M28" i="1"/>
  <c r="E28" i="1"/>
  <c r="S149" i="1" l="1"/>
  <c r="R149" i="1"/>
  <c r="P149" i="1"/>
  <c r="O149" i="1"/>
  <c r="M149" i="1"/>
  <c r="L149" i="1"/>
  <c r="J149" i="1"/>
  <c r="I149" i="1"/>
  <c r="T149" i="1" l="1"/>
  <c r="S148" i="1"/>
  <c r="R148" i="1"/>
  <c r="P148" i="1"/>
  <c r="O148" i="1"/>
  <c r="M148" i="1"/>
  <c r="L148" i="1"/>
  <c r="J148" i="1"/>
  <c r="I148" i="1"/>
  <c r="T148" i="1" s="1"/>
  <c r="S147" i="1" l="1"/>
  <c r="R147" i="1"/>
  <c r="P147" i="1"/>
  <c r="O147" i="1"/>
  <c r="M147" i="1"/>
  <c r="L147" i="1"/>
  <c r="J147" i="1"/>
  <c r="I147" i="1"/>
  <c r="T147" i="1" l="1"/>
  <c r="S168" i="1"/>
  <c r="S146" i="1"/>
  <c r="R146" i="1"/>
  <c r="P146" i="1"/>
  <c r="O146" i="1"/>
  <c r="M146" i="1"/>
  <c r="L146" i="1"/>
  <c r="J146" i="1"/>
  <c r="I146" i="1"/>
  <c r="T146" i="1" s="1"/>
  <c r="S145" i="1" l="1"/>
  <c r="R145" i="1"/>
  <c r="P145" i="1"/>
  <c r="O145" i="1"/>
  <c r="M145" i="1"/>
  <c r="L145" i="1"/>
  <c r="J145" i="1"/>
  <c r="I145" i="1"/>
  <c r="T145" i="1" l="1"/>
  <c r="J144" i="1"/>
  <c r="I144" i="1"/>
  <c r="S144" i="1"/>
  <c r="R144" i="1"/>
  <c r="P144" i="1"/>
  <c r="O144" i="1"/>
  <c r="M144" i="1"/>
  <c r="L144" i="1"/>
  <c r="T144" i="1" l="1"/>
  <c r="E168" i="1"/>
  <c r="S143" i="1"/>
  <c r="R143" i="1"/>
  <c r="P143" i="1"/>
  <c r="O143" i="1"/>
  <c r="M143" i="1"/>
  <c r="L143" i="1"/>
  <c r="J143" i="1"/>
  <c r="I143" i="1"/>
  <c r="T143" i="1" s="1"/>
  <c r="S142" i="1" l="1"/>
  <c r="R142" i="1"/>
  <c r="P142" i="1"/>
  <c r="O142" i="1"/>
  <c r="M142" i="1"/>
  <c r="L142" i="1"/>
  <c r="J142" i="1"/>
  <c r="I142" i="1"/>
  <c r="T142" i="1" l="1"/>
  <c r="R141" i="1"/>
  <c r="S141" i="1"/>
  <c r="P141" i="1" l="1"/>
  <c r="O141" i="1"/>
  <c r="M141" i="1"/>
  <c r="L141" i="1"/>
  <c r="J141" i="1"/>
  <c r="I141" i="1"/>
  <c r="T141" i="1" l="1"/>
  <c r="S140" i="1"/>
  <c r="R140" i="1"/>
  <c r="P140" i="1"/>
  <c r="O140" i="1"/>
  <c r="M140" i="1"/>
  <c r="L140" i="1"/>
  <c r="J140" i="1"/>
  <c r="I140" i="1"/>
  <c r="T140" i="1" l="1"/>
  <c r="S139" i="1"/>
  <c r="R139" i="1"/>
  <c r="P139" i="1"/>
  <c r="O139" i="1"/>
  <c r="M139" i="1"/>
  <c r="L139" i="1"/>
  <c r="J139" i="1"/>
  <c r="I139" i="1"/>
  <c r="T139" i="1" l="1"/>
  <c r="S138" i="1"/>
  <c r="R138" i="1"/>
  <c r="P138" i="1"/>
  <c r="O138" i="1"/>
  <c r="M138" i="1"/>
  <c r="L138" i="1"/>
  <c r="J138" i="1"/>
  <c r="I138" i="1"/>
  <c r="T138" i="1" l="1"/>
  <c r="S137" i="1"/>
  <c r="R137" i="1"/>
  <c r="P137" i="1"/>
  <c r="O137" i="1"/>
  <c r="M137" i="1"/>
  <c r="L137" i="1"/>
  <c r="J137" i="1"/>
  <c r="I137" i="1"/>
  <c r="T137" i="1" l="1"/>
  <c r="S136" i="1"/>
  <c r="R136" i="1"/>
  <c r="P136" i="1"/>
  <c r="O136" i="1"/>
  <c r="M136" i="1"/>
  <c r="L136" i="1"/>
  <c r="J136" i="1"/>
  <c r="I136" i="1"/>
  <c r="T136" i="1" l="1"/>
  <c r="S135" i="1"/>
  <c r="R135" i="1"/>
  <c r="P135" i="1"/>
  <c r="O135" i="1"/>
  <c r="M135" i="1"/>
  <c r="L135" i="1"/>
  <c r="J135" i="1"/>
  <c r="I135" i="1"/>
  <c r="T135" i="1" s="1"/>
  <c r="S134" i="1" l="1"/>
  <c r="R134" i="1"/>
  <c r="P134" i="1"/>
  <c r="O134" i="1"/>
  <c r="M134" i="1"/>
  <c r="L134" i="1"/>
  <c r="J134" i="1"/>
  <c r="I134" i="1"/>
  <c r="T134" i="1" l="1"/>
  <c r="S133" i="1"/>
  <c r="R133" i="1"/>
  <c r="P133" i="1"/>
  <c r="O133" i="1"/>
  <c r="M133" i="1"/>
  <c r="L133" i="1"/>
  <c r="J133" i="1"/>
  <c r="I133" i="1"/>
  <c r="T133" i="1" l="1"/>
  <c r="S132" i="1"/>
  <c r="R132" i="1"/>
  <c r="P132" i="1"/>
  <c r="O132" i="1"/>
  <c r="M132" i="1"/>
  <c r="L132" i="1"/>
  <c r="J132" i="1"/>
  <c r="I132" i="1"/>
  <c r="T132" i="1" l="1"/>
  <c r="S131" i="1"/>
  <c r="R131" i="1"/>
  <c r="P131" i="1"/>
  <c r="O131" i="1"/>
  <c r="M131" i="1"/>
  <c r="L131" i="1"/>
  <c r="J131" i="1"/>
  <c r="I131" i="1"/>
  <c r="T131" i="1" l="1"/>
  <c r="S130" i="1"/>
  <c r="R130" i="1"/>
  <c r="P130" i="1"/>
  <c r="O130" i="1"/>
  <c r="M130" i="1"/>
  <c r="L130" i="1"/>
  <c r="J130" i="1"/>
  <c r="I130" i="1"/>
  <c r="T130" i="1" l="1"/>
  <c r="S129" i="1"/>
  <c r="R129" i="1"/>
  <c r="P129" i="1"/>
  <c r="O129" i="1"/>
  <c r="M129" i="1"/>
  <c r="L129" i="1"/>
  <c r="J129" i="1"/>
  <c r="I129" i="1"/>
  <c r="T129" i="1" l="1"/>
  <c r="I128" i="1"/>
  <c r="D127" i="1"/>
  <c r="E127" i="1"/>
  <c r="I127" i="1"/>
  <c r="J127" i="1"/>
  <c r="L127" i="1"/>
  <c r="M127" i="1"/>
  <c r="O127" i="1"/>
  <c r="P127" i="1"/>
  <c r="R127" i="1"/>
  <c r="S127" i="1"/>
  <c r="S128" i="1"/>
  <c r="R128" i="1"/>
  <c r="P128" i="1"/>
  <c r="O128" i="1"/>
  <c r="M128" i="1"/>
  <c r="L128" i="1"/>
  <c r="J128" i="1"/>
  <c r="D128" i="1"/>
  <c r="T127" i="1" l="1"/>
  <c r="T128" i="1"/>
  <c r="Q27" i="1"/>
  <c r="S28" i="1" s="1"/>
  <c r="N27" i="1"/>
  <c r="P28" i="1" s="1"/>
  <c r="D27" i="1" l="1"/>
  <c r="E27" i="1" l="1"/>
  <c r="S126" i="1" l="1"/>
  <c r="P126" i="1"/>
  <c r="M126" i="1"/>
  <c r="J126" i="1"/>
  <c r="R126" i="1"/>
  <c r="O126" i="1"/>
  <c r="L126" i="1"/>
  <c r="I126" i="1"/>
  <c r="E126" i="1"/>
  <c r="D126" i="1"/>
  <c r="T126" i="1" l="1"/>
  <c r="J122" i="1"/>
  <c r="S122" i="1" l="1"/>
  <c r="R122" i="1"/>
  <c r="P122" i="1"/>
  <c r="O122" i="1"/>
  <c r="M122" i="1"/>
  <c r="L122" i="1"/>
  <c r="I122" i="1"/>
  <c r="Q26" i="1" l="1"/>
  <c r="S27" i="1" s="1"/>
  <c r="N26" i="1"/>
  <c r="K26" i="1"/>
  <c r="H26" i="1"/>
  <c r="D26" i="1" l="1"/>
  <c r="J26" i="1"/>
  <c r="J27" i="1"/>
  <c r="M26" i="1"/>
  <c r="M27" i="1"/>
  <c r="P26" i="1"/>
  <c r="P27" i="1"/>
  <c r="E26" i="1"/>
  <c r="S26" i="1"/>
  <c r="S101" i="1" l="1"/>
  <c r="R101" i="1"/>
  <c r="P101" i="1"/>
  <c r="O101" i="1"/>
  <c r="M101" i="1"/>
  <c r="L101" i="1"/>
  <c r="J101" i="1"/>
  <c r="I101" i="1"/>
  <c r="S100" i="1" l="1"/>
  <c r="R100" i="1"/>
  <c r="P100" i="1"/>
  <c r="O100" i="1"/>
  <c r="M100" i="1"/>
  <c r="L100" i="1"/>
  <c r="J100" i="1"/>
  <c r="I100" i="1"/>
  <c r="S99" i="1" l="1"/>
  <c r="R99" i="1"/>
  <c r="P99" i="1"/>
  <c r="O99" i="1"/>
  <c r="M99" i="1"/>
  <c r="L99" i="1"/>
  <c r="J99" i="1"/>
  <c r="I99" i="1"/>
  <c r="M98" i="1"/>
  <c r="L98" i="1"/>
  <c r="J98" i="1"/>
  <c r="I98" i="1"/>
  <c r="S97" i="1" l="1"/>
  <c r="R97" i="1"/>
  <c r="P97" i="1"/>
  <c r="O97" i="1"/>
  <c r="M97" i="1"/>
  <c r="L97" i="1"/>
  <c r="J97" i="1"/>
  <c r="I97" i="1"/>
  <c r="S96" i="1" l="1"/>
  <c r="R96" i="1"/>
  <c r="P96" i="1"/>
  <c r="O96" i="1"/>
  <c r="M96" i="1"/>
  <c r="L96" i="1"/>
  <c r="J96" i="1"/>
  <c r="I96" i="1"/>
  <c r="S95" i="1" l="1"/>
  <c r="R95" i="1"/>
  <c r="P95" i="1"/>
  <c r="O95" i="1"/>
  <c r="M95" i="1"/>
  <c r="L95" i="1"/>
  <c r="J95" i="1"/>
  <c r="I95" i="1"/>
  <c r="S94" i="1" l="1"/>
  <c r="R94" i="1"/>
  <c r="P94" i="1"/>
  <c r="O94" i="1"/>
  <c r="M94" i="1"/>
  <c r="L94" i="1"/>
  <c r="J94" i="1"/>
  <c r="I94" i="1"/>
  <c r="R93" i="1" l="1"/>
  <c r="O93" i="1"/>
  <c r="L93" i="1"/>
  <c r="I93" i="1"/>
  <c r="S93" i="1"/>
  <c r="P93" i="1"/>
  <c r="M93" i="1"/>
  <c r="J93" i="1"/>
  <c r="S92" i="1" l="1"/>
  <c r="R92" i="1"/>
  <c r="P92" i="1"/>
  <c r="O92" i="1"/>
  <c r="M92" i="1"/>
  <c r="L92" i="1"/>
  <c r="J92" i="1"/>
  <c r="I92" i="1"/>
  <c r="S91" i="1" l="1"/>
  <c r="R91" i="1"/>
  <c r="P91" i="1"/>
  <c r="O91" i="1"/>
  <c r="M91" i="1"/>
  <c r="L91" i="1"/>
  <c r="J91" i="1"/>
  <c r="I91" i="1"/>
  <c r="S90" i="1" l="1"/>
  <c r="R90" i="1" l="1"/>
  <c r="P90" i="1"/>
  <c r="O90" i="1"/>
  <c r="M90" i="1"/>
  <c r="L90" i="1"/>
  <c r="J90" i="1"/>
  <c r="I90" i="1"/>
  <c r="S21" i="1"/>
  <c r="P21" i="1"/>
  <c r="M21" i="1"/>
  <c r="J21" i="1"/>
  <c r="S76" i="1"/>
  <c r="R76" i="1"/>
  <c r="P76" i="1"/>
  <c r="O76" i="1"/>
  <c r="M76" i="1"/>
  <c r="L76" i="1"/>
  <c r="J76" i="1"/>
  <c r="I76" i="1"/>
  <c r="S75" i="1"/>
  <c r="R75" i="1"/>
  <c r="P75" i="1"/>
  <c r="O75" i="1"/>
  <c r="M75" i="1"/>
  <c r="L75" i="1"/>
  <c r="J75" i="1"/>
  <c r="I75" i="1"/>
  <c r="S74" i="1"/>
  <c r="R74" i="1"/>
  <c r="P74" i="1"/>
  <c r="O74" i="1"/>
  <c r="M74" i="1"/>
  <c r="L74" i="1"/>
  <c r="J74" i="1"/>
  <c r="I74" i="1"/>
  <c r="S72" i="1"/>
  <c r="R72" i="1"/>
  <c r="P72" i="1"/>
  <c r="O72" i="1"/>
  <c r="M72" i="1"/>
  <c r="L72" i="1"/>
  <c r="J72" i="1"/>
  <c r="I72" i="1"/>
  <c r="S71" i="1"/>
  <c r="R71" i="1"/>
  <c r="P71" i="1"/>
  <c r="O71" i="1"/>
  <c r="M71" i="1"/>
  <c r="L71" i="1"/>
  <c r="J71" i="1"/>
  <c r="I71" i="1"/>
  <c r="S70" i="1"/>
  <c r="R70" i="1"/>
  <c r="P70" i="1"/>
  <c r="O70" i="1"/>
  <c r="M70" i="1"/>
  <c r="L70" i="1"/>
  <c r="J70" i="1"/>
  <c r="I70" i="1"/>
  <c r="S68" i="1"/>
  <c r="R68" i="1"/>
  <c r="P68" i="1"/>
  <c r="O68" i="1"/>
  <c r="M68" i="1"/>
  <c r="L68" i="1"/>
  <c r="J68" i="1"/>
  <c r="I68" i="1"/>
  <c r="S67" i="1"/>
  <c r="R67" i="1"/>
  <c r="P67" i="1"/>
  <c r="O67" i="1"/>
  <c r="M67" i="1"/>
  <c r="L67" i="1"/>
  <c r="J67" i="1"/>
  <c r="I67" i="1"/>
  <c r="S66" i="1"/>
  <c r="R66" i="1"/>
  <c r="P66" i="1"/>
  <c r="O66" i="1"/>
  <c r="M66" i="1"/>
  <c r="L66" i="1"/>
  <c r="J66" i="1"/>
  <c r="I66" i="1"/>
  <c r="S64" i="1"/>
  <c r="R64" i="1"/>
  <c r="P64" i="1"/>
  <c r="O64" i="1"/>
  <c r="M64" i="1"/>
  <c r="L64" i="1"/>
  <c r="J64" i="1"/>
  <c r="I64" i="1"/>
  <c r="S63" i="1"/>
  <c r="R63" i="1"/>
  <c r="P63" i="1"/>
  <c r="O63" i="1"/>
  <c r="M63" i="1"/>
  <c r="L63" i="1"/>
  <c r="J63" i="1"/>
  <c r="I63" i="1"/>
  <c r="S62" i="1"/>
  <c r="P62" i="1"/>
  <c r="M62" i="1"/>
  <c r="L62" i="1"/>
  <c r="J62" i="1"/>
  <c r="I62" i="1"/>
  <c r="S61" i="1"/>
  <c r="R61" i="1"/>
  <c r="P61" i="1"/>
  <c r="O61" i="1"/>
  <c r="M61" i="1"/>
  <c r="L61" i="1"/>
  <c r="J61" i="1"/>
  <c r="I61" i="1"/>
  <c r="S60" i="1"/>
  <c r="R60" i="1"/>
  <c r="P60" i="1"/>
  <c r="O60" i="1"/>
  <c r="M60" i="1"/>
  <c r="L60" i="1"/>
  <c r="J60" i="1"/>
  <c r="I60" i="1"/>
  <c r="S59" i="1"/>
  <c r="R59" i="1"/>
  <c r="P59" i="1"/>
  <c r="O59" i="1"/>
  <c r="M59" i="1"/>
  <c r="L59" i="1"/>
  <c r="J59" i="1"/>
  <c r="I59" i="1"/>
  <c r="S57" i="1"/>
  <c r="R57" i="1"/>
  <c r="P57" i="1"/>
  <c r="O57" i="1"/>
  <c r="M57" i="1"/>
  <c r="L57" i="1"/>
  <c r="J57" i="1"/>
  <c r="I57" i="1"/>
  <c r="S56" i="1"/>
  <c r="R56" i="1"/>
  <c r="P56" i="1"/>
  <c r="O56" i="1"/>
  <c r="M56" i="1"/>
  <c r="L56" i="1"/>
  <c r="J56" i="1"/>
  <c r="I56" i="1"/>
  <c r="S55" i="1"/>
  <c r="R55" i="1"/>
  <c r="P55" i="1"/>
  <c r="O55" i="1"/>
  <c r="M55" i="1"/>
  <c r="L55" i="1"/>
  <c r="J55" i="1"/>
  <c r="I55" i="1"/>
  <c r="S53" i="1"/>
  <c r="R53" i="1"/>
  <c r="P53" i="1"/>
  <c r="O53" i="1"/>
  <c r="M53" i="1"/>
  <c r="L53" i="1"/>
  <c r="J53" i="1"/>
  <c r="I53" i="1"/>
  <c r="S52" i="1"/>
  <c r="R52" i="1"/>
  <c r="P52" i="1"/>
  <c r="O52" i="1"/>
  <c r="M52" i="1"/>
  <c r="L52" i="1"/>
  <c r="J52" i="1"/>
  <c r="I52" i="1"/>
  <c r="S51" i="1"/>
  <c r="R51" i="1"/>
  <c r="P51" i="1"/>
  <c r="O51" i="1"/>
  <c r="M51" i="1"/>
  <c r="L51" i="1"/>
  <c r="J51" i="1"/>
  <c r="I51" i="1"/>
  <c r="S49" i="1"/>
  <c r="R49" i="1"/>
  <c r="P49" i="1"/>
  <c r="O49" i="1"/>
  <c r="M49" i="1"/>
  <c r="L49" i="1"/>
  <c r="J49" i="1"/>
  <c r="I49" i="1"/>
  <c r="S48" i="1"/>
  <c r="R48" i="1"/>
  <c r="P48" i="1"/>
  <c r="O48" i="1"/>
  <c r="M48" i="1"/>
  <c r="L48" i="1"/>
  <c r="J48" i="1"/>
  <c r="I48" i="1"/>
  <c r="S47" i="1"/>
  <c r="R47" i="1"/>
  <c r="P47" i="1"/>
  <c r="O47" i="1"/>
  <c r="M47" i="1"/>
  <c r="L47" i="1"/>
  <c r="J47" i="1"/>
  <c r="I47" i="1"/>
  <c r="S17" i="1"/>
  <c r="P17" i="1"/>
  <c r="M17" i="1"/>
  <c r="J17" i="1"/>
  <c r="S16" i="1"/>
  <c r="P16" i="1"/>
  <c r="M16" i="1"/>
  <c r="J16" i="1"/>
  <c r="S15" i="1"/>
  <c r="P15" i="1"/>
  <c r="M15" i="1"/>
  <c r="J15" i="1"/>
  <c r="S14" i="1"/>
  <c r="P14" i="1"/>
  <c r="M14" i="1"/>
  <c r="J14" i="1"/>
  <c r="S13" i="1"/>
  <c r="P13" i="1"/>
  <c r="M13" i="1"/>
  <c r="J13" i="1"/>
  <c r="S12" i="1"/>
  <c r="P12" i="1"/>
  <c r="M12" i="1"/>
  <c r="J12" i="1"/>
  <c r="S11" i="1"/>
  <c r="P11" i="1"/>
  <c r="M11" i="1"/>
  <c r="J11" i="1"/>
  <c r="S10" i="1"/>
  <c r="P10" i="1"/>
  <c r="M10" i="1"/>
  <c r="J10" i="1"/>
  <c r="S9" i="1"/>
  <c r="P9" i="1"/>
  <c r="M9" i="1"/>
  <c r="J9" i="1"/>
  <c r="S8" i="1"/>
  <c r="P8" i="1"/>
  <c r="M8" i="1"/>
  <c r="J8" i="1"/>
  <c r="S7" i="1"/>
  <c r="P7" i="1"/>
  <c r="M7" i="1"/>
  <c r="J7" i="1"/>
</calcChain>
</file>

<file path=xl/sharedStrings.xml><?xml version="1.0" encoding="utf-8"?>
<sst xmlns="http://schemas.openxmlformats.org/spreadsheetml/2006/main" count="354" uniqueCount="99">
  <si>
    <t>-</t>
  </si>
  <si>
    <t>*</t>
  </si>
  <si>
    <t xml:space="preserve">*   </t>
  </si>
  <si>
    <t xml:space="preserve">**  </t>
  </si>
  <si>
    <r>
      <t>107</t>
    </r>
    <r>
      <rPr>
        <sz val="11"/>
        <rFont val="標楷體"/>
        <family val="4"/>
        <charset val="136"/>
      </rPr>
      <t>年</t>
    </r>
    <phoneticPr fontId="6" type="noConversion"/>
  </si>
  <si>
    <r>
      <t>108</t>
    </r>
    <r>
      <rPr>
        <sz val="11"/>
        <rFont val="標楷體"/>
        <family val="4"/>
        <charset val="136"/>
      </rPr>
      <t>年</t>
    </r>
    <phoneticPr fontId="6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</si>
  <si>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</si>
  <si>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2</t>
    </r>
    <r>
      <rPr>
        <sz val="11"/>
        <rFont val="標楷體"/>
        <family val="4"/>
        <charset val="136"/>
      </rPr>
      <t>月</t>
    </r>
    <phoneticPr fontId="6" type="noConversion"/>
  </si>
  <si>
    <r>
      <t>3</t>
    </r>
    <r>
      <rPr>
        <sz val="11"/>
        <rFont val="標楷體"/>
        <family val="4"/>
        <charset val="136"/>
      </rPr>
      <t>月</t>
    </r>
    <phoneticPr fontId="6" type="noConversion"/>
  </si>
  <si>
    <r>
      <t>4</t>
    </r>
    <r>
      <rPr>
        <sz val="11"/>
        <rFont val="標楷體"/>
        <family val="4"/>
        <charset val="136"/>
      </rPr>
      <t>月</t>
    </r>
    <phoneticPr fontId="6" type="noConversion"/>
  </si>
  <si>
    <r>
      <t>5</t>
    </r>
    <r>
      <rPr>
        <sz val="11"/>
        <rFont val="標楷體"/>
        <family val="4"/>
        <charset val="136"/>
      </rPr>
      <t>月</t>
    </r>
    <phoneticPr fontId="6" type="noConversion"/>
  </si>
  <si>
    <r>
      <t>6</t>
    </r>
    <r>
      <rPr>
        <sz val="11"/>
        <rFont val="標楷體"/>
        <family val="4"/>
        <charset val="136"/>
      </rPr>
      <t>月</t>
    </r>
    <phoneticPr fontId="6" type="noConversion"/>
  </si>
  <si>
    <r>
      <t>7</t>
    </r>
    <r>
      <rPr>
        <sz val="11"/>
        <rFont val="標楷體"/>
        <family val="4"/>
        <charset val="136"/>
      </rPr>
      <t>月</t>
    </r>
    <phoneticPr fontId="6" type="noConversion"/>
  </si>
  <si>
    <r>
      <t>8</t>
    </r>
    <r>
      <rPr>
        <sz val="11"/>
        <rFont val="標楷體"/>
        <family val="4"/>
        <charset val="136"/>
      </rPr>
      <t>月</t>
    </r>
    <phoneticPr fontId="6" type="noConversion"/>
  </si>
  <si>
    <r>
      <t>9</t>
    </r>
    <r>
      <rPr>
        <sz val="11"/>
        <rFont val="標楷體"/>
        <family val="4"/>
        <charset val="136"/>
      </rPr>
      <t>月</t>
    </r>
    <phoneticPr fontId="6" type="noConversion"/>
  </si>
  <si>
    <r>
      <t>10</t>
    </r>
    <r>
      <rPr>
        <sz val="11"/>
        <rFont val="標楷體"/>
        <family val="4"/>
        <charset val="136"/>
      </rPr>
      <t>月</t>
    </r>
    <phoneticPr fontId="6" type="noConversion"/>
  </si>
  <si>
    <r>
      <t>11</t>
    </r>
    <r>
      <rPr>
        <sz val="11"/>
        <rFont val="標楷體"/>
        <family val="4"/>
        <charset val="136"/>
      </rPr>
      <t>月</t>
    </r>
    <phoneticPr fontId="6" type="noConversion"/>
  </si>
  <si>
    <r>
      <t>12</t>
    </r>
    <r>
      <rPr>
        <sz val="11"/>
        <rFont val="標楷體"/>
        <family val="4"/>
        <charset val="136"/>
      </rPr>
      <t>月</t>
    </r>
    <phoneticPr fontId="6" type="noConversion"/>
  </si>
  <si>
    <r>
      <t>109</t>
    </r>
    <r>
      <rPr>
        <sz val="11"/>
        <rFont val="標楷體"/>
        <family val="4"/>
        <charset val="136"/>
      </rPr>
      <t>年</t>
    </r>
    <phoneticPr fontId="6" type="noConversion"/>
  </si>
  <si>
    <t>***</t>
    <phoneticPr fontId="6" type="noConversion"/>
  </si>
  <si>
    <r>
      <t>110</t>
    </r>
    <r>
      <rPr>
        <sz val="11"/>
        <rFont val="標楷體"/>
        <family val="4"/>
        <charset val="136"/>
      </rPr>
      <t>年</t>
    </r>
    <phoneticPr fontId="6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</si>
  <si>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</si>
  <si>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t>*</t>
    <phoneticPr fontId="6" type="noConversion"/>
  </si>
  <si>
    <r>
      <t>111</t>
    </r>
    <r>
      <rPr>
        <sz val="11"/>
        <rFont val="標楷體"/>
        <family val="4"/>
        <charset val="136"/>
      </rPr>
      <t>年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</si>
  <si>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</si>
  <si>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112</t>
    </r>
    <r>
      <rPr>
        <sz val="11"/>
        <rFont val="標楷體"/>
        <family val="4"/>
        <charset val="136"/>
      </rPr>
      <t>年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</si>
  <si>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</si>
  <si>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phoneticPr fontId="6" type="noConversion"/>
  </si>
  <si>
    <r>
      <rPr>
        <b/>
        <sz val="18"/>
        <rFont val="標楷體"/>
        <family val="4"/>
        <charset val="136"/>
      </rPr>
      <t>附</t>
    </r>
    <r>
      <rPr>
        <b/>
        <sz val="18"/>
        <rFont val="Times New Roman"/>
        <family val="1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Times New Roman"/>
        <family val="1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況</t>
    </r>
  </si>
  <si>
    <r>
      <rPr>
        <sz val="10"/>
        <rFont val="標楷體"/>
        <family val="4"/>
        <charset val="136"/>
      </rPr>
      <t>　　單位：張，新台幣百萬元，％</t>
    </r>
  </si>
  <si>
    <r>
      <rPr>
        <sz val="11"/>
        <rFont val="標楷體"/>
        <family val="4"/>
        <charset val="136"/>
      </rPr>
      <t>存款不足退票比率</t>
    </r>
  </si>
  <si>
    <r>
      <rPr>
        <sz val="11"/>
        <rFont val="標楷體"/>
        <family val="4"/>
        <charset val="136"/>
      </rPr>
      <t>交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換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票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據</t>
    </r>
  </si>
  <si>
    <r>
      <rPr>
        <sz val="11"/>
        <rFont val="標楷體"/>
        <family val="4"/>
        <charset val="136"/>
      </rPr>
      <t>存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款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不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足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票</t>
    </r>
    <r>
      <rPr>
        <sz val="11"/>
        <rFont val="Times New Roman"/>
        <family val="1"/>
      </rPr>
      <t>***</t>
    </r>
    <phoneticPr fontId="6" type="noConversion"/>
  </si>
  <si>
    <r>
      <rPr>
        <sz val="11"/>
        <rFont val="標楷體"/>
        <family val="4"/>
        <charset val="136"/>
      </rPr>
      <t>年月</t>
    </r>
  </si>
  <si>
    <r>
      <rPr>
        <sz val="11"/>
        <rFont val="標楷體"/>
        <family val="4"/>
        <charset val="136"/>
      </rPr>
      <t>張數比率</t>
    </r>
  </si>
  <si>
    <r>
      <rPr>
        <sz val="11"/>
        <rFont val="標楷體"/>
        <family val="4"/>
        <charset val="136"/>
      </rPr>
      <t>金額比率</t>
    </r>
  </si>
  <si>
    <r>
      <rPr>
        <sz val="11"/>
        <rFont val="標楷體"/>
        <family val="4"/>
        <charset val="136"/>
      </rPr>
      <t>營業日數</t>
    </r>
    <r>
      <rPr>
        <sz val="11"/>
        <rFont val="Times New Roman"/>
        <family val="1"/>
      </rPr>
      <t>**</t>
    </r>
    <phoneticPr fontId="6" type="noConversion"/>
  </si>
  <si>
    <r>
      <rPr>
        <sz val="11"/>
        <rFont val="標楷體"/>
        <family val="4"/>
        <charset val="136"/>
      </rPr>
      <t>張　數</t>
    </r>
  </si>
  <si>
    <r>
      <rPr>
        <sz val="11"/>
        <rFont val="標楷體"/>
        <family val="4"/>
        <charset val="136"/>
      </rPr>
      <t>增　加　率</t>
    </r>
  </si>
  <si>
    <r>
      <rPr>
        <sz val="11"/>
        <rFont val="標楷體"/>
        <family val="4"/>
        <charset val="136"/>
      </rPr>
      <t>金　額</t>
    </r>
  </si>
  <si>
    <r>
      <rPr>
        <sz val="11"/>
        <rFont val="標楷體"/>
        <family val="4"/>
        <charset val="136"/>
      </rPr>
      <t>與上期比</t>
    </r>
  </si>
  <si>
    <r>
      <rPr>
        <sz val="11"/>
        <rFont val="標楷體"/>
        <family val="4"/>
        <charset val="136"/>
      </rPr>
      <t>與上年同期比</t>
    </r>
  </si>
  <si>
    <r>
      <t>90</t>
    </r>
    <r>
      <rPr>
        <sz val="11"/>
        <rFont val="標楷體"/>
        <family val="4"/>
        <charset val="136"/>
      </rPr>
      <t>年</t>
    </r>
  </si>
  <si>
    <r>
      <t>91</t>
    </r>
    <r>
      <rPr>
        <sz val="11"/>
        <rFont val="標楷體"/>
        <family val="4"/>
        <charset val="136"/>
      </rPr>
      <t>年</t>
    </r>
  </si>
  <si>
    <r>
      <t>92</t>
    </r>
    <r>
      <rPr>
        <sz val="11"/>
        <rFont val="標楷體"/>
        <family val="4"/>
        <charset val="136"/>
      </rPr>
      <t>年</t>
    </r>
  </si>
  <si>
    <r>
      <t>93</t>
    </r>
    <r>
      <rPr>
        <sz val="11"/>
        <rFont val="標楷體"/>
        <family val="4"/>
        <charset val="136"/>
      </rPr>
      <t>年</t>
    </r>
  </si>
  <si>
    <r>
      <t>94</t>
    </r>
    <r>
      <rPr>
        <sz val="11"/>
        <rFont val="標楷體"/>
        <family val="4"/>
        <charset val="136"/>
      </rPr>
      <t>年</t>
    </r>
  </si>
  <si>
    <r>
      <t>95</t>
    </r>
    <r>
      <rPr>
        <sz val="11"/>
        <rFont val="標楷體"/>
        <family val="4"/>
        <charset val="136"/>
      </rPr>
      <t>年</t>
    </r>
  </si>
  <si>
    <r>
      <t>96</t>
    </r>
    <r>
      <rPr>
        <sz val="11"/>
        <rFont val="標楷體"/>
        <family val="4"/>
        <charset val="136"/>
      </rPr>
      <t>年</t>
    </r>
  </si>
  <si>
    <r>
      <t>97</t>
    </r>
    <r>
      <rPr>
        <sz val="11"/>
        <rFont val="標楷體"/>
        <family val="4"/>
        <charset val="136"/>
      </rPr>
      <t>年</t>
    </r>
  </si>
  <si>
    <r>
      <t>98</t>
    </r>
    <r>
      <rPr>
        <sz val="11"/>
        <rFont val="標楷體"/>
        <family val="4"/>
        <charset val="136"/>
      </rPr>
      <t>年</t>
    </r>
  </si>
  <si>
    <r>
      <t>99</t>
    </r>
    <r>
      <rPr>
        <sz val="11"/>
        <rFont val="標楷體"/>
        <family val="4"/>
        <charset val="136"/>
      </rPr>
      <t>年</t>
    </r>
  </si>
  <si>
    <r>
      <t>100</t>
    </r>
    <r>
      <rPr>
        <sz val="11"/>
        <rFont val="標楷體"/>
        <family val="4"/>
        <charset val="136"/>
      </rPr>
      <t>年</t>
    </r>
  </si>
  <si>
    <r>
      <t>101</t>
    </r>
    <r>
      <rPr>
        <sz val="11"/>
        <rFont val="標楷體"/>
        <family val="4"/>
        <charset val="136"/>
      </rPr>
      <t>年</t>
    </r>
  </si>
  <si>
    <r>
      <t>102</t>
    </r>
    <r>
      <rPr>
        <sz val="11"/>
        <rFont val="標楷體"/>
        <family val="4"/>
        <charset val="136"/>
      </rPr>
      <t>年</t>
    </r>
  </si>
  <si>
    <r>
      <t>103</t>
    </r>
    <r>
      <rPr>
        <sz val="11"/>
        <rFont val="標楷體"/>
        <family val="4"/>
        <charset val="136"/>
      </rPr>
      <t>年</t>
    </r>
  </si>
  <si>
    <r>
      <t>104</t>
    </r>
    <r>
      <rPr>
        <sz val="11"/>
        <rFont val="標楷體"/>
        <family val="4"/>
        <charset val="136"/>
      </rPr>
      <t>年</t>
    </r>
  </si>
  <si>
    <r>
      <t>105</t>
    </r>
    <r>
      <rPr>
        <sz val="11"/>
        <rFont val="標楷體"/>
        <family val="4"/>
        <charset val="136"/>
      </rPr>
      <t>年</t>
    </r>
  </si>
  <si>
    <r>
      <t>106</t>
    </r>
    <r>
      <rPr>
        <sz val="11"/>
        <rFont val="標楷體"/>
        <family val="4"/>
        <charset val="136"/>
      </rPr>
      <t>年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</si>
  <si>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</si>
  <si>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2</t>
    </r>
    <r>
      <rPr>
        <sz val="11"/>
        <rFont val="標楷體"/>
        <family val="4"/>
        <charset val="136"/>
      </rPr>
      <t>月</t>
    </r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</si>
  <si>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</si>
  <si>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3</t>
    </r>
    <r>
      <rPr>
        <sz val="11"/>
        <rFont val="標楷體"/>
        <family val="4"/>
        <charset val="136"/>
      </rPr>
      <t>月</t>
    </r>
  </si>
  <si>
    <r>
      <t>4</t>
    </r>
    <r>
      <rPr>
        <sz val="11"/>
        <rFont val="標楷體"/>
        <family val="4"/>
        <charset val="136"/>
      </rPr>
      <t>月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</si>
  <si>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</si>
  <si>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5</t>
    </r>
    <r>
      <rPr>
        <sz val="11"/>
        <rFont val="標楷體"/>
        <family val="4"/>
        <charset val="136"/>
      </rPr>
      <t>月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</si>
  <si>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</si>
  <si>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6</t>
    </r>
    <r>
      <rPr>
        <sz val="11"/>
        <rFont val="標楷體"/>
        <family val="4"/>
        <charset val="136"/>
      </rPr>
      <t>月</t>
    </r>
  </si>
  <si>
    <r>
      <t>7</t>
    </r>
    <r>
      <rPr>
        <sz val="11"/>
        <rFont val="標楷體"/>
        <family val="4"/>
        <charset val="136"/>
      </rPr>
      <t>月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</si>
  <si>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</si>
  <si>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8</t>
    </r>
    <r>
      <rPr>
        <sz val="11"/>
        <rFont val="標楷體"/>
        <family val="4"/>
        <charset val="136"/>
      </rPr>
      <t>月</t>
    </r>
  </si>
  <si>
    <r>
      <t>9</t>
    </r>
    <r>
      <rPr>
        <sz val="11"/>
        <rFont val="標楷體"/>
        <family val="4"/>
        <charset val="136"/>
      </rPr>
      <t>月</t>
    </r>
  </si>
  <si>
    <r>
      <t>10</t>
    </r>
    <r>
      <rPr>
        <sz val="11"/>
        <rFont val="標楷體"/>
        <family val="4"/>
        <charset val="136"/>
      </rPr>
      <t>月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</si>
  <si>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</si>
  <si>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11</t>
    </r>
    <r>
      <rPr>
        <sz val="11"/>
        <rFont val="標楷體"/>
        <family val="4"/>
        <charset val="136"/>
      </rPr>
      <t>月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</si>
  <si>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</si>
  <si>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12</t>
    </r>
    <r>
      <rPr>
        <sz val="11"/>
        <rFont val="標楷體"/>
        <family val="4"/>
        <charset val="136"/>
      </rPr>
      <t>月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</si>
  <si>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</si>
  <si>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</si>
  <si>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17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</si>
  <si>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</si>
  <si>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</si>
  <si>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</si>
  <si>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</si>
  <si>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</si>
  <si>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</si>
  <si>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</si>
  <si>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</si>
  <si>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</si>
  <si>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</si>
  <si>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rPr>
        <sz val="10"/>
        <rFont val="標楷體"/>
        <family val="4"/>
        <charset val="136"/>
      </rPr>
      <t>春節所在月份</t>
    </r>
    <phoneticPr fontId="6" type="noConversion"/>
  </si>
  <si>
    <r>
      <rPr>
        <sz val="10"/>
        <rFont val="標楷體"/>
        <family val="4"/>
        <charset val="136"/>
      </rPr>
      <t>括弧中數字為當月票據交換及退票所包含之月底日個數（即高峰日個數）</t>
    </r>
  </si>
  <si>
    <r>
      <rPr>
        <sz val="10"/>
        <rFont val="標楷體"/>
        <family val="4"/>
        <charset val="136"/>
      </rPr>
      <t>本表之存款不足退票係指未扣除已辦理清償註記之毛退票資料</t>
    </r>
    <phoneticPr fontId="6" type="noConversion"/>
  </si>
  <si>
    <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</si>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</sst>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\ ;[Red]\(#,##0.00\)"/>
    <numFmt numFmtId="177" formatCode="#,##0\ "/>
    <numFmt numFmtId="178" formatCode="#,##0.00\ "/>
    <numFmt numFmtId="179" formatCode="\(0\)"/>
    <numFmt numFmtId="180" formatCode="0_ ;[Red]\-0\ "/>
  </numFmts>
  <fonts count="13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0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5" fillId="0" borderId="0" applyBorder="0" applyProtection="0"/>
  </cellStyleXfs>
  <cellXfs count="142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ill="1"/>
    <xf numFmtId="0" fontId="0" fillId="0" borderId="0" xfId="0" applyAlignment="1"/>
    <xf numFmtId="0" fontId="0" fillId="0" borderId="0" xfId="0" applyFont="1" applyFill="1" applyAlignment="1"/>
    <xf numFmtId="0" fontId="0" fillId="0" borderId="0" xfId="0" applyFill="1" applyAlignment="1"/>
    <xf numFmtId="0" fontId="7" fillId="0" borderId="29" xfId="0" applyFont="1" applyBorder="1" applyAlignment="1">
      <alignment horizontal="right" vertical="center"/>
    </xf>
    <xf numFmtId="0" fontId="7" fillId="0" borderId="29" xfId="0" applyFont="1" applyBorder="1" applyAlignment="1">
      <alignment horizontal="right"/>
    </xf>
    <xf numFmtId="0" fontId="7" fillId="0" borderId="29" xfId="0" applyFont="1" applyFill="1" applyBorder="1" applyAlignment="1" applyProtection="1">
      <alignment horizontal="right"/>
    </xf>
    <xf numFmtId="0" fontId="7" fillId="0" borderId="29" xfId="0" applyFont="1" applyBorder="1" applyAlignment="1" applyProtection="1">
      <alignment horizontal="right" vertical="center"/>
    </xf>
    <xf numFmtId="0" fontId="7" fillId="0" borderId="29" xfId="0" applyFont="1" applyBorder="1" applyAlignment="1" applyProtection="1">
      <alignment horizontal="right"/>
    </xf>
    <xf numFmtId="179" fontId="7" fillId="0" borderId="0" xfId="0" applyNumberFormat="1" applyFont="1" applyBorder="1" applyAlignment="1">
      <alignment horizontal="center" vertical="center"/>
    </xf>
    <xf numFmtId="179" fontId="7" fillId="0" borderId="0" xfId="0" applyNumberFormat="1" applyFont="1" applyFill="1" applyBorder="1" applyAlignment="1" applyProtection="1">
      <alignment horizontal="left"/>
    </xf>
    <xf numFmtId="17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7" fillId="0" borderId="33" xfId="0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8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7" fontId="7" fillId="0" borderId="7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8" fontId="7" fillId="0" borderId="18" xfId="0" applyNumberFormat="1" applyFont="1" applyBorder="1" applyAlignment="1">
      <alignment vertical="center"/>
    </xf>
    <xf numFmtId="177" fontId="7" fillId="0" borderId="8" xfId="0" applyNumberFormat="1" applyFont="1" applyBorder="1" applyAlignment="1">
      <alignment vertical="center"/>
    </xf>
    <xf numFmtId="178" fontId="7" fillId="0" borderId="20" xfId="1" applyNumberFormat="1" applyFont="1" applyBorder="1" applyAlignment="1" applyProtection="1">
      <alignment vertical="center"/>
    </xf>
    <xf numFmtId="178" fontId="7" fillId="0" borderId="19" xfId="0" applyNumberFormat="1" applyFont="1" applyBorder="1" applyAlignment="1">
      <alignment vertical="center"/>
    </xf>
    <xf numFmtId="0" fontId="8" fillId="0" borderId="0" xfId="0" applyFont="1" applyFill="1"/>
    <xf numFmtId="0" fontId="7" fillId="0" borderId="6" xfId="0" applyFont="1" applyFill="1" applyBorder="1" applyAlignment="1">
      <alignment horizontal="center"/>
    </xf>
    <xf numFmtId="176" fontId="7" fillId="0" borderId="7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29" xfId="0" applyFont="1" applyFill="1" applyBorder="1" applyAlignment="1">
      <alignment horizontal="right" vertical="center"/>
    </xf>
    <xf numFmtId="179" fontId="7" fillId="0" borderId="6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0" xfId="0" applyFont="1" applyFill="1"/>
    <xf numFmtId="179" fontId="7" fillId="0" borderId="0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178" fontId="7" fillId="0" borderId="21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/>
    <xf numFmtId="176" fontId="7" fillId="0" borderId="7" xfId="0" applyNumberFormat="1" applyFont="1" applyBorder="1" applyAlignment="1"/>
    <xf numFmtId="176" fontId="7" fillId="0" borderId="0" xfId="0" applyNumberFormat="1" applyFont="1" applyBorder="1" applyAlignment="1"/>
    <xf numFmtId="177" fontId="7" fillId="0" borderId="7" xfId="0" applyNumberFormat="1" applyFont="1" applyBorder="1" applyAlignment="1"/>
    <xf numFmtId="178" fontId="7" fillId="0" borderId="18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9" xfId="0" applyNumberFormat="1" applyFont="1" applyBorder="1" applyAlignment="1"/>
    <xf numFmtId="0" fontId="7" fillId="0" borderId="0" xfId="0" applyFont="1" applyAlignment="1"/>
    <xf numFmtId="0" fontId="8" fillId="0" borderId="0" xfId="0" applyFont="1" applyFill="1" applyAlignment="1"/>
    <xf numFmtId="176" fontId="7" fillId="0" borderId="7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7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177" fontId="7" fillId="0" borderId="8" xfId="0" applyNumberFormat="1" applyFont="1" applyFill="1" applyBorder="1" applyAlignment="1"/>
    <xf numFmtId="178" fontId="7" fillId="0" borderId="19" xfId="0" applyNumberFormat="1" applyFont="1" applyFill="1" applyBorder="1" applyAlignment="1" applyProtection="1"/>
    <xf numFmtId="0" fontId="7" fillId="0" borderId="0" xfId="0" applyFont="1" applyFill="1" applyAlignment="1"/>
    <xf numFmtId="178" fontId="7" fillId="0" borderId="18" xfId="0" applyNumberFormat="1" applyFont="1" applyBorder="1" applyAlignment="1" applyProtection="1">
      <alignment vertical="center"/>
    </xf>
    <xf numFmtId="178" fontId="7" fillId="0" borderId="19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/>
    <xf numFmtId="178" fontId="7" fillId="0" borderId="19" xfId="0" applyNumberFormat="1" applyFont="1" applyBorder="1" applyAlignment="1" applyProtection="1"/>
    <xf numFmtId="179" fontId="7" fillId="0" borderId="0" xfId="0" applyNumberFormat="1" applyFont="1" applyBorder="1" applyAlignment="1">
      <alignment horizontal="left"/>
    </xf>
    <xf numFmtId="176" fontId="7" fillId="0" borderId="22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right" vertical="center"/>
    </xf>
    <xf numFmtId="179" fontId="7" fillId="0" borderId="25" xfId="0" applyNumberFormat="1" applyFont="1" applyFill="1" applyBorder="1" applyAlignment="1">
      <alignment horizontal="left" vertical="center"/>
    </xf>
    <xf numFmtId="177" fontId="7" fillId="0" borderId="22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Border="1" applyAlignment="1"/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Border="1" applyAlignment="1"/>
    <xf numFmtId="0" fontId="8" fillId="0" borderId="0" xfId="0" applyFont="1" applyFill="1" applyBorder="1"/>
    <xf numFmtId="176" fontId="7" fillId="0" borderId="35" xfId="0" applyNumberFormat="1" applyFont="1" applyFill="1" applyBorder="1" applyAlignment="1">
      <alignment vertical="center"/>
    </xf>
    <xf numFmtId="176" fontId="7" fillId="0" borderId="3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Fill="1" applyBorder="1" applyAlignment="1">
      <alignment vertical="center"/>
    </xf>
    <xf numFmtId="178" fontId="1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79" fontId="8" fillId="0" borderId="0" xfId="0" applyNumberFormat="1" applyFont="1" applyAlignment="1">
      <alignment horizontal="left" vertical="center"/>
    </xf>
    <xf numFmtId="17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79" fontId="8" fillId="0" borderId="0" xfId="0" applyNumberFormat="1" applyFont="1" applyAlignment="1">
      <alignment horizontal="left"/>
    </xf>
    <xf numFmtId="179" fontId="7" fillId="0" borderId="0" xfId="0" applyNumberFormat="1" applyFont="1" applyBorder="1" applyAlignment="1">
      <alignment horizontal="left" vertical="center"/>
    </xf>
    <xf numFmtId="179" fontId="7" fillId="0" borderId="0" xfId="0" applyNumberFormat="1" applyFont="1" applyBorder="1" applyAlignment="1" applyProtection="1">
      <alignment horizontal="left" vertical="center"/>
    </xf>
    <xf numFmtId="179" fontId="7" fillId="0" borderId="0" xfId="0" applyNumberFormat="1" applyFont="1" applyBorder="1" applyAlignment="1" applyProtection="1">
      <alignment horizontal="left"/>
    </xf>
    <xf numFmtId="180" fontId="7" fillId="0" borderId="0" xfId="0" applyNumberFormat="1" applyFont="1" applyFill="1" applyAlignment="1"/>
    <xf numFmtId="49" fontId="8" fillId="0" borderId="0" xfId="0" applyNumberFormat="1" applyFont="1"/>
    <xf numFmtId="49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right"/>
    </xf>
    <xf numFmtId="49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0" fillId="0" borderId="0" xfId="0" applyNumberFormat="1"/>
    <xf numFmtId="49" fontId="7" fillId="0" borderId="5" xfId="0" applyNumberFormat="1" applyFont="1" applyFill="1" applyBorder="1" applyAlignment="1">
      <alignment horizontal="right" vertical="center"/>
    </xf>
    <xf numFmtId="178" fontId="7" fillId="0" borderId="20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L202"/>
  <sheetViews>
    <sheetView showGridLines="0" tabSelected="1" zoomScale="90" zoomScaleNormal="90" workbookViewId="0">
      <pane xSplit="3" ySplit="5" topLeftCell="D26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 x14ac:dyDescent="0.25"/>
  <cols>
    <col min="1" max="1" width="5.875" customWidth="1"/>
    <col min="2" max="2" width="11" style="119" customWidth="1"/>
    <col min="3" max="3" width="4.5" customWidth="1"/>
    <col min="4" max="5" width="9.125" customWidth="1"/>
    <col min="6" max="6" width="5.625" style="15" customWidth="1"/>
    <col min="7" max="7" width="5.625" style="14" customWidth="1"/>
    <col min="8" max="8" width="13.625" customWidth="1"/>
    <col min="9" max="9" width="10.5" customWidth="1"/>
    <col min="10" max="10" width="13.625" customWidth="1"/>
    <col min="11" max="11" width="13.125" customWidth="1"/>
    <col min="12" max="12" width="10.625" customWidth="1"/>
    <col min="13" max="13" width="14.125" customWidth="1"/>
    <col min="14" max="14" width="11.5" customWidth="1"/>
    <col min="15" max="15" width="9.375" customWidth="1"/>
    <col min="16" max="16" width="16.125" customWidth="1"/>
    <col min="17" max="18" width="10.125" customWidth="1"/>
    <col min="19" max="19" width="13.625" customWidth="1"/>
    <col min="20" max="1014" width="9.375" customWidth="1"/>
  </cols>
  <sheetData>
    <row r="1" spans="1:38" ht="28.5" customHeight="1" x14ac:dyDescent="0.4">
      <c r="A1" s="16"/>
      <c r="B1" s="131" t="s">
        <v>28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ht="14.1" customHeight="1" thickBot="1" x14ac:dyDescent="0.3">
      <c r="A2" s="16"/>
      <c r="B2" s="10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29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ht="15.95" customHeight="1" x14ac:dyDescent="0.25">
      <c r="A3" s="16"/>
      <c r="B3" s="109"/>
      <c r="C3" s="124"/>
      <c r="D3" s="132" t="s">
        <v>30</v>
      </c>
      <c r="E3" s="132"/>
      <c r="F3" s="138"/>
      <c r="G3" s="139"/>
      <c r="H3" s="132" t="s">
        <v>31</v>
      </c>
      <c r="I3" s="132"/>
      <c r="J3" s="132"/>
      <c r="K3" s="132"/>
      <c r="L3" s="132"/>
      <c r="M3" s="132"/>
      <c r="N3" s="133" t="s">
        <v>32</v>
      </c>
      <c r="O3" s="133"/>
      <c r="P3" s="133"/>
      <c r="Q3" s="133"/>
      <c r="R3" s="133"/>
      <c r="S3" s="133"/>
      <c r="T3" s="17"/>
      <c r="U3" s="17"/>
      <c r="V3" s="17"/>
      <c r="W3" s="17"/>
      <c r="X3" s="17"/>
      <c r="Y3" s="17"/>
      <c r="Z3" s="17"/>
      <c r="AA3" s="17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ht="15.95" customHeight="1" x14ac:dyDescent="0.25">
      <c r="A4" s="16"/>
      <c r="B4" s="110" t="s">
        <v>33</v>
      </c>
      <c r="C4" s="125"/>
      <c r="D4" s="18" t="s">
        <v>34</v>
      </c>
      <c r="E4" s="125" t="s">
        <v>35</v>
      </c>
      <c r="F4" s="140" t="s">
        <v>36</v>
      </c>
      <c r="G4" s="141"/>
      <c r="H4" s="19" t="s">
        <v>37</v>
      </c>
      <c r="I4" s="134" t="s">
        <v>38</v>
      </c>
      <c r="J4" s="134"/>
      <c r="K4" s="19" t="s">
        <v>39</v>
      </c>
      <c r="L4" s="135" t="s">
        <v>38</v>
      </c>
      <c r="M4" s="135"/>
      <c r="N4" s="18" t="s">
        <v>37</v>
      </c>
      <c r="O4" s="136" t="s">
        <v>38</v>
      </c>
      <c r="P4" s="136"/>
      <c r="Q4" s="19" t="s">
        <v>39</v>
      </c>
      <c r="R4" s="137" t="s">
        <v>38</v>
      </c>
      <c r="S4" s="137"/>
      <c r="T4" s="17"/>
      <c r="U4" s="17"/>
      <c r="V4" s="17"/>
      <c r="W4" s="17"/>
      <c r="X4" s="17"/>
      <c r="Y4" s="17"/>
      <c r="Z4" s="17"/>
      <c r="AA4" s="17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13.7" customHeight="1" x14ac:dyDescent="0.25">
      <c r="A5" s="16"/>
      <c r="B5" s="111"/>
      <c r="C5" s="20"/>
      <c r="D5" s="21"/>
      <c r="E5" s="20"/>
      <c r="F5" s="22"/>
      <c r="G5" s="20"/>
      <c r="H5" s="23"/>
      <c r="I5" s="122" t="s">
        <v>40</v>
      </c>
      <c r="J5" s="23" t="s">
        <v>41</v>
      </c>
      <c r="K5" s="23"/>
      <c r="L5" s="123" t="s">
        <v>40</v>
      </c>
      <c r="M5" s="20" t="s">
        <v>41</v>
      </c>
      <c r="N5" s="21"/>
      <c r="O5" s="123" t="s">
        <v>40</v>
      </c>
      <c r="P5" s="23" t="s">
        <v>41</v>
      </c>
      <c r="Q5" s="23"/>
      <c r="R5" s="123" t="s">
        <v>40</v>
      </c>
      <c r="S5" s="24" t="s">
        <v>41</v>
      </c>
      <c r="T5" s="17"/>
      <c r="U5" s="17"/>
      <c r="V5" s="17"/>
      <c r="W5" s="17"/>
      <c r="X5" s="17"/>
      <c r="Y5" s="17"/>
      <c r="Z5" s="17"/>
      <c r="AA5" s="17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4.1" customHeight="1" x14ac:dyDescent="0.25">
      <c r="A6" s="16"/>
      <c r="B6" s="110" t="s">
        <v>42</v>
      </c>
      <c r="C6" s="25"/>
      <c r="D6" s="26">
        <v>0.87</v>
      </c>
      <c r="E6" s="27">
        <v>0.76</v>
      </c>
      <c r="F6" s="28">
        <v>247</v>
      </c>
      <c r="G6" s="29"/>
      <c r="H6" s="30">
        <v>171508786</v>
      </c>
      <c r="I6" s="31" t="s">
        <v>0</v>
      </c>
      <c r="J6" s="32">
        <v>-2.0054122123718399</v>
      </c>
      <c r="K6" s="30">
        <v>37975255</v>
      </c>
      <c r="L6" s="31" t="s">
        <v>0</v>
      </c>
      <c r="M6" s="33">
        <v>-7.0031872407907301</v>
      </c>
      <c r="N6" s="34">
        <v>1491575</v>
      </c>
      <c r="O6" s="31" t="s">
        <v>0</v>
      </c>
      <c r="P6" s="32">
        <v>-4.3719963481748598</v>
      </c>
      <c r="Q6" s="30">
        <v>287774</v>
      </c>
      <c r="R6" s="31" t="s">
        <v>0</v>
      </c>
      <c r="S6" s="33">
        <v>-11.5271099524085</v>
      </c>
      <c r="T6" s="17"/>
      <c r="U6" s="17"/>
      <c r="V6" s="17"/>
      <c r="W6" s="17"/>
      <c r="X6" s="17"/>
      <c r="Y6" s="17"/>
      <c r="Z6" s="17"/>
      <c r="AA6" s="17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14.1" customHeight="1" x14ac:dyDescent="0.25">
      <c r="A7" s="16"/>
      <c r="B7" s="110" t="s">
        <v>43</v>
      </c>
      <c r="C7" s="25"/>
      <c r="D7" s="26">
        <v>0.61</v>
      </c>
      <c r="E7" s="27">
        <v>0.55000000000000004</v>
      </c>
      <c r="F7" s="7">
        <v>251</v>
      </c>
      <c r="G7" s="12"/>
      <c r="H7" s="34">
        <v>162791276</v>
      </c>
      <c r="I7" s="31" t="s">
        <v>0</v>
      </c>
      <c r="J7" s="32">
        <f t="shared" ref="J7:J17" si="0">(H7-H6)/H6*100</f>
        <v>-5.0828358146036905</v>
      </c>
      <c r="K7" s="30">
        <v>31985029</v>
      </c>
      <c r="L7" s="31" t="s">
        <v>0</v>
      </c>
      <c r="M7" s="33">
        <f t="shared" ref="M7:M17" si="1">(K7-K6)/K6*100</f>
        <v>-15.774024427222411</v>
      </c>
      <c r="N7" s="34">
        <v>994301</v>
      </c>
      <c r="O7" s="31" t="s">
        <v>0</v>
      </c>
      <c r="P7" s="32">
        <f t="shared" ref="P7:P17" si="2">(N7-N6)/N6*100</f>
        <v>-33.338853225617214</v>
      </c>
      <c r="Q7" s="30">
        <v>177583</v>
      </c>
      <c r="R7" s="31" t="s">
        <v>0</v>
      </c>
      <c r="S7" s="33">
        <f t="shared" ref="S7:S17" si="3">(Q7-Q6)/Q6*100</f>
        <v>-38.290811539610949</v>
      </c>
      <c r="T7" s="17"/>
      <c r="U7" s="17"/>
      <c r="V7" s="17"/>
      <c r="W7" s="17"/>
      <c r="X7" s="17"/>
      <c r="Y7" s="17"/>
      <c r="Z7" s="17"/>
      <c r="AA7" s="17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ht="14.1" customHeight="1" x14ac:dyDescent="0.25">
      <c r="A8" s="16"/>
      <c r="B8" s="110" t="s">
        <v>44</v>
      </c>
      <c r="C8" s="25"/>
      <c r="D8" s="26">
        <v>0.47</v>
      </c>
      <c r="E8" s="27">
        <v>0.495</v>
      </c>
      <c r="F8" s="7">
        <v>251</v>
      </c>
      <c r="G8" s="12"/>
      <c r="H8" s="34">
        <v>158345387</v>
      </c>
      <c r="I8" s="31" t="s">
        <v>0</v>
      </c>
      <c r="J8" s="32">
        <f t="shared" si="0"/>
        <v>-2.7310363977981229</v>
      </c>
      <c r="K8" s="30">
        <v>28227955</v>
      </c>
      <c r="L8" s="31" t="s">
        <v>0</v>
      </c>
      <c r="M8" s="33">
        <f t="shared" si="1"/>
        <v>-11.746351707231529</v>
      </c>
      <c r="N8" s="34">
        <v>746108</v>
      </c>
      <c r="O8" s="31" t="s">
        <v>0</v>
      </c>
      <c r="P8" s="32">
        <f t="shared" si="2"/>
        <v>-24.961555907114647</v>
      </c>
      <c r="Q8" s="30">
        <v>139949</v>
      </c>
      <c r="R8" s="31" t="s">
        <v>0</v>
      </c>
      <c r="S8" s="33">
        <f t="shared" si="3"/>
        <v>-21.192343861743524</v>
      </c>
      <c r="T8" s="17"/>
      <c r="U8" s="17"/>
      <c r="V8" s="17"/>
      <c r="W8" s="17"/>
      <c r="X8" s="17"/>
      <c r="Y8" s="17"/>
      <c r="Z8" s="17"/>
      <c r="AA8" s="17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4.1" customHeight="1" x14ac:dyDescent="0.25">
      <c r="A9" s="16"/>
      <c r="B9" s="110" t="s">
        <v>45</v>
      </c>
      <c r="C9" s="25"/>
      <c r="D9" s="26">
        <v>0.38833333333333298</v>
      </c>
      <c r="E9" s="27">
        <v>0.53</v>
      </c>
      <c r="F9" s="7">
        <v>252</v>
      </c>
      <c r="G9" s="12"/>
      <c r="H9" s="34">
        <v>159635122</v>
      </c>
      <c r="I9" s="31" t="s">
        <v>0</v>
      </c>
      <c r="J9" s="32">
        <f t="shared" si="0"/>
        <v>0.81450746651684902</v>
      </c>
      <c r="K9" s="30">
        <v>26597340</v>
      </c>
      <c r="L9" s="31" t="s">
        <v>0</v>
      </c>
      <c r="M9" s="33">
        <f t="shared" si="1"/>
        <v>-5.776596285490748</v>
      </c>
      <c r="N9" s="34">
        <v>619845</v>
      </c>
      <c r="O9" s="31" t="s">
        <v>0</v>
      </c>
      <c r="P9" s="32">
        <f t="shared" si="2"/>
        <v>-16.922885158716969</v>
      </c>
      <c r="Q9" s="30">
        <v>142138</v>
      </c>
      <c r="R9" s="31" t="s">
        <v>0</v>
      </c>
      <c r="S9" s="33">
        <f t="shared" si="3"/>
        <v>1.5641412228740472</v>
      </c>
      <c r="T9" s="17"/>
      <c r="U9" s="17"/>
      <c r="V9" s="17"/>
      <c r="W9" s="17"/>
      <c r="X9" s="17"/>
      <c r="Y9" s="17"/>
      <c r="Z9" s="17"/>
      <c r="AA9" s="17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14.1" customHeight="1" x14ac:dyDescent="0.25">
      <c r="A10" s="16"/>
      <c r="B10" s="110" t="s">
        <v>46</v>
      </c>
      <c r="C10" s="25"/>
      <c r="D10" s="26">
        <v>0.40250000000000002</v>
      </c>
      <c r="E10" s="27">
        <v>0.57916666666666705</v>
      </c>
      <c r="F10" s="7">
        <v>249</v>
      </c>
      <c r="G10" s="12"/>
      <c r="H10" s="34">
        <v>154537894</v>
      </c>
      <c r="I10" s="31" t="s">
        <v>0</v>
      </c>
      <c r="J10" s="32">
        <f t="shared" si="0"/>
        <v>-3.1930492088075706</v>
      </c>
      <c r="K10" s="30">
        <v>23961673</v>
      </c>
      <c r="L10" s="31" t="s">
        <v>0</v>
      </c>
      <c r="M10" s="33">
        <f t="shared" si="1"/>
        <v>-9.9095135077417513</v>
      </c>
      <c r="N10" s="34">
        <v>620817</v>
      </c>
      <c r="O10" s="31" t="s">
        <v>0</v>
      </c>
      <c r="P10" s="32">
        <f t="shared" si="2"/>
        <v>0.15681339689761151</v>
      </c>
      <c r="Q10" s="30">
        <v>139687</v>
      </c>
      <c r="R10" s="31" t="s">
        <v>0</v>
      </c>
      <c r="S10" s="33">
        <f t="shared" si="3"/>
        <v>-1.7243805315960548</v>
      </c>
      <c r="T10" s="17"/>
      <c r="U10" s="17"/>
      <c r="V10" s="17"/>
      <c r="W10" s="17"/>
      <c r="X10" s="17"/>
      <c r="Y10" s="17"/>
      <c r="Z10" s="17"/>
      <c r="AA10" s="17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4.1" customHeight="1" x14ac:dyDescent="0.25">
      <c r="A11" s="16"/>
      <c r="B11" s="110" t="s">
        <v>47</v>
      </c>
      <c r="C11" s="25"/>
      <c r="D11" s="26">
        <v>0.49</v>
      </c>
      <c r="E11" s="27">
        <v>0.64</v>
      </c>
      <c r="F11" s="7">
        <v>251</v>
      </c>
      <c r="G11" s="12"/>
      <c r="H11" s="34">
        <v>149200355</v>
      </c>
      <c r="I11" s="31" t="s">
        <v>0</v>
      </c>
      <c r="J11" s="32">
        <f t="shared" si="0"/>
        <v>-3.4538706732990678</v>
      </c>
      <c r="K11" s="30">
        <v>23879346</v>
      </c>
      <c r="L11" s="31" t="s">
        <v>0</v>
      </c>
      <c r="M11" s="33">
        <f t="shared" si="1"/>
        <v>-0.34357784617125858</v>
      </c>
      <c r="N11" s="34">
        <v>727209</v>
      </c>
      <c r="O11" s="31" t="s">
        <v>0</v>
      </c>
      <c r="P11" s="32">
        <f t="shared" si="2"/>
        <v>17.137417306549274</v>
      </c>
      <c r="Q11" s="30">
        <v>152312</v>
      </c>
      <c r="R11" s="31" t="s">
        <v>0</v>
      </c>
      <c r="S11" s="33">
        <f t="shared" si="3"/>
        <v>9.0380636709214173</v>
      </c>
      <c r="T11" s="17"/>
      <c r="U11" s="17"/>
      <c r="V11" s="17"/>
      <c r="W11" s="17"/>
      <c r="X11" s="17"/>
      <c r="Y11" s="17"/>
      <c r="Z11" s="17"/>
      <c r="AA11" s="17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ht="14.1" customHeight="1" x14ac:dyDescent="0.25">
      <c r="A12" s="16"/>
      <c r="B12" s="110" t="s">
        <v>48</v>
      </c>
      <c r="C12" s="25"/>
      <c r="D12" s="26">
        <v>0.43</v>
      </c>
      <c r="E12" s="27">
        <v>0.64</v>
      </c>
      <c r="F12" s="7">
        <v>249</v>
      </c>
      <c r="G12" s="12"/>
      <c r="H12" s="34">
        <v>144603640</v>
      </c>
      <c r="I12" s="31" t="s">
        <v>0</v>
      </c>
      <c r="J12" s="32">
        <f t="shared" si="0"/>
        <v>-3.0809008463820344</v>
      </c>
      <c r="K12" s="30">
        <v>22526892</v>
      </c>
      <c r="L12" s="31" t="s">
        <v>0</v>
      </c>
      <c r="M12" s="33">
        <f t="shared" si="1"/>
        <v>-5.6636978248901793</v>
      </c>
      <c r="N12" s="34">
        <v>625228</v>
      </c>
      <c r="O12" s="31" t="s">
        <v>0</v>
      </c>
      <c r="P12" s="32">
        <f t="shared" si="2"/>
        <v>-14.023616319379986</v>
      </c>
      <c r="Q12" s="30">
        <v>143319</v>
      </c>
      <c r="R12" s="31" t="s">
        <v>0</v>
      </c>
      <c r="S12" s="33">
        <f t="shared" si="3"/>
        <v>-5.9043279584011765</v>
      </c>
      <c r="T12" s="17"/>
      <c r="U12" s="17"/>
      <c r="V12" s="17"/>
      <c r="W12" s="17"/>
      <c r="X12" s="17"/>
      <c r="Y12" s="17"/>
      <c r="Z12" s="17"/>
      <c r="AA12" s="17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ht="14.1" customHeight="1" x14ac:dyDescent="0.25">
      <c r="A13" s="16"/>
      <c r="B13" s="110" t="s">
        <v>49</v>
      </c>
      <c r="C13" s="25"/>
      <c r="D13" s="26">
        <v>0.37995855084042301</v>
      </c>
      <c r="E13" s="27">
        <v>0.66459980240274896</v>
      </c>
      <c r="F13" s="7">
        <v>251</v>
      </c>
      <c r="G13" s="12"/>
      <c r="H13" s="34">
        <v>134656530</v>
      </c>
      <c r="I13" s="31" t="s">
        <v>0</v>
      </c>
      <c r="J13" s="32">
        <f t="shared" si="0"/>
        <v>-6.8788793975034093</v>
      </c>
      <c r="K13" s="30">
        <v>20581258</v>
      </c>
      <c r="L13" s="31" t="s">
        <v>0</v>
      </c>
      <c r="M13" s="33">
        <f t="shared" si="1"/>
        <v>-8.6369393523083424</v>
      </c>
      <c r="N13" s="34">
        <v>511639</v>
      </c>
      <c r="O13" s="31" t="s">
        <v>0</v>
      </c>
      <c r="P13" s="32">
        <f t="shared" si="2"/>
        <v>-18.167612454976425</v>
      </c>
      <c r="Q13" s="30">
        <v>136783</v>
      </c>
      <c r="R13" s="31" t="s">
        <v>0</v>
      </c>
      <c r="S13" s="33">
        <f t="shared" si="3"/>
        <v>-4.5604560456045604</v>
      </c>
      <c r="T13" s="17"/>
      <c r="U13" s="17"/>
      <c r="V13" s="17"/>
      <c r="W13" s="17"/>
      <c r="X13" s="17"/>
      <c r="Y13" s="17"/>
      <c r="Z13" s="17"/>
      <c r="AA13" s="17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ht="14.1" customHeight="1" x14ac:dyDescent="0.25">
      <c r="A14" s="16"/>
      <c r="B14" s="110" t="s">
        <v>50</v>
      </c>
      <c r="C14" s="25"/>
      <c r="D14" s="26">
        <v>0.3</v>
      </c>
      <c r="E14" s="27">
        <v>0.53</v>
      </c>
      <c r="F14" s="7">
        <v>253</v>
      </c>
      <c r="G14" s="12"/>
      <c r="H14" s="34">
        <v>121543195</v>
      </c>
      <c r="I14" s="31" t="s">
        <v>0</v>
      </c>
      <c r="J14" s="32">
        <f t="shared" si="0"/>
        <v>-9.7383580283852549</v>
      </c>
      <c r="K14" s="30">
        <v>17687308</v>
      </c>
      <c r="L14" s="31" t="s">
        <v>0</v>
      </c>
      <c r="M14" s="33">
        <f t="shared" si="1"/>
        <v>-14.061093835955024</v>
      </c>
      <c r="N14" s="34">
        <v>360291</v>
      </c>
      <c r="O14" s="31" t="s">
        <v>0</v>
      </c>
      <c r="P14" s="32">
        <f t="shared" si="2"/>
        <v>-29.581013175305245</v>
      </c>
      <c r="Q14" s="30">
        <v>93370</v>
      </c>
      <c r="R14" s="31" t="s">
        <v>0</v>
      </c>
      <c r="S14" s="33">
        <f t="shared" si="3"/>
        <v>-31.738593246236739</v>
      </c>
      <c r="T14" s="17"/>
      <c r="U14" s="17"/>
      <c r="V14" s="17"/>
      <c r="W14" s="17"/>
      <c r="X14" s="17"/>
      <c r="Y14" s="17"/>
      <c r="Z14" s="17"/>
      <c r="AA14" s="17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ht="14.1" customHeight="1" x14ac:dyDescent="0.25">
      <c r="A15" s="16"/>
      <c r="B15" s="110" t="s">
        <v>51</v>
      </c>
      <c r="C15" s="25"/>
      <c r="D15" s="26">
        <v>0.19</v>
      </c>
      <c r="E15" s="27">
        <v>0.33</v>
      </c>
      <c r="F15" s="7">
        <v>253</v>
      </c>
      <c r="G15" s="12"/>
      <c r="H15" s="34">
        <v>122510748</v>
      </c>
      <c r="I15" s="31" t="s">
        <v>0</v>
      </c>
      <c r="J15" s="32">
        <f t="shared" si="0"/>
        <v>0.79605690799883955</v>
      </c>
      <c r="K15" s="30">
        <v>19008366</v>
      </c>
      <c r="L15" s="31" t="s">
        <v>0</v>
      </c>
      <c r="M15" s="33">
        <f t="shared" si="1"/>
        <v>7.4689602284304657</v>
      </c>
      <c r="N15" s="34">
        <v>228061</v>
      </c>
      <c r="O15" s="31" t="s">
        <v>0</v>
      </c>
      <c r="P15" s="32">
        <f t="shared" si="2"/>
        <v>-36.700889003610968</v>
      </c>
      <c r="Q15" s="30">
        <v>62584</v>
      </c>
      <c r="R15" s="31" t="s">
        <v>0</v>
      </c>
      <c r="S15" s="33">
        <f t="shared" si="3"/>
        <v>-32.972046695940882</v>
      </c>
      <c r="T15" s="17"/>
      <c r="U15" s="17"/>
      <c r="V15" s="17"/>
      <c r="W15" s="17"/>
      <c r="X15" s="17"/>
      <c r="Y15" s="17"/>
      <c r="Z15" s="17"/>
      <c r="AA15" s="17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ht="14.1" customHeight="1" x14ac:dyDescent="0.25">
      <c r="A16" s="16"/>
      <c r="B16" s="110" t="s">
        <v>52</v>
      </c>
      <c r="C16" s="25"/>
      <c r="D16" s="26">
        <v>0.17</v>
      </c>
      <c r="E16" s="27">
        <v>0.36</v>
      </c>
      <c r="F16" s="7">
        <v>249</v>
      </c>
      <c r="G16" s="12"/>
      <c r="H16" s="34">
        <v>117703741</v>
      </c>
      <c r="I16" s="31" t="s">
        <v>0</v>
      </c>
      <c r="J16" s="32">
        <f t="shared" si="0"/>
        <v>-3.9237430825252981</v>
      </c>
      <c r="K16" s="30">
        <v>19193503</v>
      </c>
      <c r="L16" s="31" t="s">
        <v>0</v>
      </c>
      <c r="M16" s="33">
        <f t="shared" si="1"/>
        <v>0.97397640596777224</v>
      </c>
      <c r="N16" s="34">
        <v>200365</v>
      </c>
      <c r="O16" s="31" t="s">
        <v>0</v>
      </c>
      <c r="P16" s="32">
        <f t="shared" si="2"/>
        <v>-12.144119336493308</v>
      </c>
      <c r="Q16" s="30">
        <v>69827</v>
      </c>
      <c r="R16" s="31" t="s">
        <v>0</v>
      </c>
      <c r="S16" s="33">
        <f t="shared" si="3"/>
        <v>11.573245557970088</v>
      </c>
      <c r="T16" s="17"/>
      <c r="U16" s="17"/>
      <c r="V16" s="17"/>
      <c r="W16" s="17"/>
      <c r="X16" s="17"/>
      <c r="Y16" s="17"/>
      <c r="Z16" s="17"/>
      <c r="AA16" s="17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ht="14.1" customHeight="1" x14ac:dyDescent="0.25">
      <c r="A17" s="16"/>
      <c r="B17" s="110" t="s">
        <v>53</v>
      </c>
      <c r="C17" s="25"/>
      <c r="D17" s="26">
        <v>0.18110857438696801</v>
      </c>
      <c r="E17" s="35">
        <v>0.38398550296682199</v>
      </c>
      <c r="F17" s="7">
        <v>252</v>
      </c>
      <c r="G17" s="12"/>
      <c r="H17" s="34">
        <v>114811240</v>
      </c>
      <c r="I17" s="31" t="s">
        <v>0</v>
      </c>
      <c r="J17" s="32">
        <f t="shared" si="0"/>
        <v>-2.4574418581988824</v>
      </c>
      <c r="K17" s="30">
        <v>18270221</v>
      </c>
      <c r="L17" s="31" t="s">
        <v>0</v>
      </c>
      <c r="M17" s="33">
        <f t="shared" si="1"/>
        <v>-4.8103881818759193</v>
      </c>
      <c r="N17" s="34">
        <v>207933</v>
      </c>
      <c r="O17" s="31" t="s">
        <v>0</v>
      </c>
      <c r="P17" s="32">
        <f t="shared" si="2"/>
        <v>3.7771067801262692</v>
      </c>
      <c r="Q17" s="30">
        <v>70155</v>
      </c>
      <c r="R17" s="31" t="s">
        <v>0</v>
      </c>
      <c r="S17" s="33">
        <f t="shared" si="3"/>
        <v>0.46973233849370588</v>
      </c>
      <c r="T17" s="17"/>
      <c r="U17" s="17"/>
      <c r="V17" s="17"/>
      <c r="W17" s="17"/>
      <c r="X17" s="17"/>
      <c r="Y17" s="17"/>
      <c r="Z17" s="17"/>
      <c r="AA17" s="17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ht="14.1" customHeight="1" x14ac:dyDescent="0.25">
      <c r="A18" s="16"/>
      <c r="B18" s="110" t="s">
        <v>54</v>
      </c>
      <c r="C18" s="125"/>
      <c r="D18" s="26">
        <v>0.174434492149731</v>
      </c>
      <c r="E18" s="35">
        <v>0.41117656097603</v>
      </c>
      <c r="F18" s="7">
        <v>248</v>
      </c>
      <c r="G18" s="12"/>
      <c r="H18" s="36">
        <v>114438376</v>
      </c>
      <c r="I18" s="31" t="s">
        <v>0</v>
      </c>
      <c r="J18" s="37">
        <v>-0.32476262777059101</v>
      </c>
      <c r="K18" s="38">
        <v>18469438</v>
      </c>
      <c r="L18" s="31" t="s">
        <v>0</v>
      </c>
      <c r="M18" s="39">
        <v>1.0903918458348201</v>
      </c>
      <c r="N18" s="36">
        <v>199620</v>
      </c>
      <c r="O18" s="31" t="s">
        <v>0</v>
      </c>
      <c r="P18" s="37">
        <v>-3.9979224076986299</v>
      </c>
      <c r="Q18" s="38">
        <v>75942</v>
      </c>
      <c r="R18" s="31" t="s">
        <v>0</v>
      </c>
      <c r="S18" s="40">
        <v>8.2488774855676699</v>
      </c>
      <c r="T18" s="17"/>
      <c r="U18" s="17"/>
      <c r="V18" s="17"/>
      <c r="W18" s="17"/>
      <c r="X18" s="17"/>
      <c r="Y18" s="17"/>
      <c r="Z18" s="17"/>
      <c r="AA18" s="17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ht="14.1" customHeight="1" x14ac:dyDescent="0.25">
      <c r="A19" s="16"/>
      <c r="B19" s="110" t="s">
        <v>55</v>
      </c>
      <c r="C19" s="125"/>
      <c r="D19" s="26">
        <v>0.16734928578512601</v>
      </c>
      <c r="E19" s="35">
        <v>0.45643391679178902</v>
      </c>
      <c r="F19" s="7">
        <v>250</v>
      </c>
      <c r="G19" s="12"/>
      <c r="H19" s="36">
        <v>109330613</v>
      </c>
      <c r="I19" s="31" t="s">
        <v>0</v>
      </c>
      <c r="J19" s="37">
        <v>-4.4633305526810299</v>
      </c>
      <c r="K19" s="38">
        <v>18468610</v>
      </c>
      <c r="L19" s="31" t="s">
        <v>0</v>
      </c>
      <c r="M19" s="39">
        <v>-4.48308172668816E-3</v>
      </c>
      <c r="N19" s="36">
        <v>182964</v>
      </c>
      <c r="O19" s="31" t="s">
        <v>0</v>
      </c>
      <c r="P19" s="37">
        <v>-8.3438533213104904</v>
      </c>
      <c r="Q19" s="38">
        <v>84301</v>
      </c>
      <c r="R19" s="31" t="s">
        <v>0</v>
      </c>
      <c r="S19" s="40">
        <v>11.001817176266099</v>
      </c>
      <c r="T19" s="17"/>
      <c r="U19" s="17"/>
      <c r="V19" s="17"/>
      <c r="W19" s="17"/>
      <c r="X19" s="17"/>
      <c r="Y19" s="17"/>
      <c r="Z19" s="17"/>
      <c r="AA19" s="17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 ht="14.1" customHeight="1" x14ac:dyDescent="0.25">
      <c r="A20" s="16"/>
      <c r="B20" s="110" t="s">
        <v>56</v>
      </c>
      <c r="C20" s="125"/>
      <c r="D20" s="26">
        <v>0.18275105954461601</v>
      </c>
      <c r="E20" s="35">
        <v>0.51846056453398204</v>
      </c>
      <c r="F20" s="7">
        <v>246</v>
      </c>
      <c r="G20" s="12"/>
      <c r="H20" s="36">
        <v>104755617</v>
      </c>
      <c r="I20" s="31" t="s">
        <v>0</v>
      </c>
      <c r="J20" s="37">
        <v>-4.1845516772141398</v>
      </c>
      <c r="K20" s="38">
        <v>18014292</v>
      </c>
      <c r="L20" s="31" t="s">
        <v>0</v>
      </c>
      <c r="M20" s="39">
        <v>-2.45994690450445</v>
      </c>
      <c r="N20" s="36">
        <v>191442</v>
      </c>
      <c r="O20" s="31" t="s">
        <v>0</v>
      </c>
      <c r="P20" s="37">
        <v>4.6336984324785204</v>
      </c>
      <c r="Q20" s="38">
        <v>93400</v>
      </c>
      <c r="R20" s="31" t="s">
        <v>0</v>
      </c>
      <c r="S20" s="40">
        <v>10.795164715233</v>
      </c>
      <c r="T20" s="17"/>
      <c r="U20" s="17"/>
      <c r="V20" s="17"/>
      <c r="W20" s="17"/>
      <c r="X20" s="17"/>
      <c r="Y20" s="17"/>
      <c r="Z20" s="17"/>
      <c r="AA20" s="17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ht="14.1" customHeight="1" x14ac:dyDescent="0.25">
      <c r="A21" s="16"/>
      <c r="B21" s="110" t="s">
        <v>57</v>
      </c>
      <c r="C21" s="125"/>
      <c r="D21" s="26">
        <v>0.19</v>
      </c>
      <c r="E21" s="35">
        <v>0.66</v>
      </c>
      <c r="F21" s="7">
        <v>245</v>
      </c>
      <c r="G21" s="12"/>
      <c r="H21" s="36">
        <v>97952127</v>
      </c>
      <c r="I21" s="31" t="s">
        <v>0</v>
      </c>
      <c r="J21" s="37">
        <f>(H21-H20)/H20*100</f>
        <v>-6.4946302593015135</v>
      </c>
      <c r="K21" s="38">
        <v>16138067</v>
      </c>
      <c r="L21" s="31" t="s">
        <v>0</v>
      </c>
      <c r="M21" s="39">
        <f>(K21-K20)/K20*100</f>
        <v>-10.415202551396414</v>
      </c>
      <c r="N21" s="36">
        <v>186204</v>
      </c>
      <c r="O21" s="31" t="s">
        <v>0</v>
      </c>
      <c r="P21" s="37">
        <f>(N21-N20)/N20*100</f>
        <v>-2.7360767229761498</v>
      </c>
      <c r="Q21" s="38">
        <v>99042</v>
      </c>
      <c r="R21" s="31" t="s">
        <v>0</v>
      </c>
      <c r="S21" s="40">
        <f>(Q21-Q20)/Q20*100</f>
        <v>6.0406852248394003</v>
      </c>
      <c r="T21" s="17"/>
      <c r="U21" s="17"/>
      <c r="V21" s="17"/>
      <c r="W21" s="17"/>
      <c r="X21" s="17"/>
      <c r="Y21" s="17"/>
      <c r="Z21" s="17"/>
      <c r="AA21" s="17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 ht="14.1" customHeight="1" x14ac:dyDescent="0.25">
      <c r="A22" s="16"/>
      <c r="B22" s="110" t="s">
        <v>58</v>
      </c>
      <c r="C22" s="125"/>
      <c r="D22" s="26">
        <v>0.18</v>
      </c>
      <c r="E22" s="35">
        <v>0.52</v>
      </c>
      <c r="F22" s="7">
        <v>248</v>
      </c>
      <c r="G22" s="12"/>
      <c r="H22" s="36">
        <v>94763551</v>
      </c>
      <c r="I22" s="31" t="s">
        <v>0</v>
      </c>
      <c r="J22" s="37">
        <v>-3.26</v>
      </c>
      <c r="K22" s="38">
        <v>16089267</v>
      </c>
      <c r="L22" s="31" t="s">
        <v>0</v>
      </c>
      <c r="M22" s="39">
        <v>-0.35</v>
      </c>
      <c r="N22" s="36">
        <v>167129</v>
      </c>
      <c r="O22" s="31" t="s">
        <v>0</v>
      </c>
      <c r="P22" s="37">
        <v>-10.24</v>
      </c>
      <c r="Q22" s="38">
        <v>83131</v>
      </c>
      <c r="R22" s="31" t="s">
        <v>0</v>
      </c>
      <c r="S22" s="40">
        <v>-16.059999999999999</v>
      </c>
      <c r="T22" s="17"/>
      <c r="U22" s="17"/>
      <c r="V22" s="17"/>
      <c r="W22" s="17"/>
      <c r="X22" s="17"/>
      <c r="Y22" s="17"/>
      <c r="Z22" s="17"/>
      <c r="AA22" s="17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8" ht="14.1" customHeight="1" x14ac:dyDescent="0.25">
      <c r="A23" s="16"/>
      <c r="B23" s="110" t="s">
        <v>4</v>
      </c>
      <c r="C23" s="125"/>
      <c r="D23" s="26">
        <v>0.14000000000000001</v>
      </c>
      <c r="E23" s="35">
        <v>0.44</v>
      </c>
      <c r="F23" s="7">
        <v>249</v>
      </c>
      <c r="G23" s="12"/>
      <c r="H23" s="36">
        <v>88483188</v>
      </c>
      <c r="I23" s="31" t="s">
        <v>0</v>
      </c>
      <c r="J23" s="37">
        <v>-6.63</v>
      </c>
      <c r="K23" s="38">
        <v>15916923</v>
      </c>
      <c r="L23" s="31" t="s">
        <v>0</v>
      </c>
      <c r="M23" s="39">
        <v>-1.07</v>
      </c>
      <c r="N23" s="36">
        <v>125260</v>
      </c>
      <c r="O23" s="31" t="s">
        <v>0</v>
      </c>
      <c r="P23" s="37">
        <v>-25.05</v>
      </c>
      <c r="Q23" s="38">
        <v>69745</v>
      </c>
      <c r="R23" s="31" t="s">
        <v>0</v>
      </c>
      <c r="S23" s="40">
        <v>-16.100000000000001</v>
      </c>
      <c r="T23" s="17"/>
      <c r="U23" s="17"/>
      <c r="V23" s="17"/>
      <c r="W23" s="17"/>
      <c r="X23" s="17"/>
      <c r="Y23" s="17"/>
      <c r="Z23" s="17"/>
      <c r="AA23" s="17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 ht="14.1" customHeight="1" x14ac:dyDescent="0.25">
      <c r="A24" s="16"/>
      <c r="B24" s="110" t="s">
        <v>5</v>
      </c>
      <c r="C24" s="125"/>
      <c r="D24" s="26">
        <v>0.12</v>
      </c>
      <c r="E24" s="35">
        <v>0.38</v>
      </c>
      <c r="F24" s="7">
        <v>247</v>
      </c>
      <c r="G24" s="12"/>
      <c r="H24" s="36">
        <v>83584142</v>
      </c>
      <c r="I24" s="31" t="s">
        <v>0</v>
      </c>
      <c r="J24" s="37">
        <v>-5.54</v>
      </c>
      <c r="K24" s="38">
        <v>14935624</v>
      </c>
      <c r="L24" s="31" t="s">
        <v>0</v>
      </c>
      <c r="M24" s="39">
        <v>-6.17</v>
      </c>
      <c r="N24" s="36">
        <v>98957</v>
      </c>
      <c r="O24" s="31" t="s">
        <v>0</v>
      </c>
      <c r="P24" s="37">
        <v>-21</v>
      </c>
      <c r="Q24" s="38">
        <v>57368</v>
      </c>
      <c r="R24" s="31" t="s">
        <v>0</v>
      </c>
      <c r="S24" s="40">
        <v>-17.75</v>
      </c>
      <c r="T24" s="17"/>
      <c r="U24" s="17"/>
      <c r="V24" s="17"/>
      <c r="W24" s="17"/>
      <c r="X24" s="17"/>
      <c r="Y24" s="17"/>
      <c r="Z24" s="17"/>
      <c r="AA24" s="17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38" ht="14.1" customHeight="1" x14ac:dyDescent="0.25">
      <c r="A25" s="16"/>
      <c r="B25" s="110" t="s">
        <v>18</v>
      </c>
      <c r="C25" s="125"/>
      <c r="D25" s="26">
        <v>0.09</v>
      </c>
      <c r="E25" s="35">
        <v>0.31</v>
      </c>
      <c r="F25" s="7">
        <v>250</v>
      </c>
      <c r="G25" s="12"/>
      <c r="H25" s="36">
        <v>75207958</v>
      </c>
      <c r="I25" s="31" t="s">
        <v>0</v>
      </c>
      <c r="J25" s="37">
        <v>-10.02</v>
      </c>
      <c r="K25" s="38">
        <v>13970707</v>
      </c>
      <c r="L25" s="31" t="s">
        <v>0</v>
      </c>
      <c r="M25" s="39">
        <v>-6.46</v>
      </c>
      <c r="N25" s="36">
        <v>69701</v>
      </c>
      <c r="O25" s="31" t="s">
        <v>0</v>
      </c>
      <c r="P25" s="37">
        <v>-29.56</v>
      </c>
      <c r="Q25" s="38">
        <v>43684</v>
      </c>
      <c r="R25" s="31" t="s">
        <v>0</v>
      </c>
      <c r="S25" s="40">
        <v>-23.85</v>
      </c>
      <c r="T25" s="17"/>
      <c r="U25" s="17"/>
      <c r="V25" s="17"/>
      <c r="W25" s="17"/>
      <c r="X25" s="17"/>
      <c r="Y25" s="17"/>
      <c r="Z25" s="17"/>
      <c r="AA25" s="17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8" s="3" customFormat="1" ht="13.5" customHeight="1" x14ac:dyDescent="0.25">
      <c r="A26" s="41"/>
      <c r="B26" s="112" t="s">
        <v>20</v>
      </c>
      <c r="C26" s="42"/>
      <c r="D26" s="43">
        <f>N26 / H26*100</f>
        <v>7.3832672852743059E-2</v>
      </c>
      <c r="E26" s="44">
        <f>Q26/K26*100</f>
        <v>0.25776002930249414</v>
      </c>
      <c r="F26" s="45">
        <f>20+16+22+19+21+21+22+22+21+20+22+22</f>
        <v>248</v>
      </c>
      <c r="G26" s="46"/>
      <c r="H26" s="47">
        <f>H102+H103+H104+H105+H106+H107+H108+H109+H110+H111+H112+H113</f>
        <v>68917998</v>
      </c>
      <c r="I26" s="31" t="s">
        <v>0</v>
      </c>
      <c r="J26" s="48">
        <f>(H26-H25)/H25*100</f>
        <v>-8.3634234557997171</v>
      </c>
      <c r="K26" s="49">
        <f>K102+K103+K104+K105+K106+K107+K108+K109+K110+K111+K112+K113</f>
        <v>14011094</v>
      </c>
      <c r="L26" s="31" t="s">
        <v>0</v>
      </c>
      <c r="M26" s="48">
        <f>(K26-K25)/K25*100</f>
        <v>0.28908343722332736</v>
      </c>
      <c r="N26" s="47">
        <f>N102+N103+N104+N105+N106+N107+N108+N109+N110+N111+N112+N113</f>
        <v>50884</v>
      </c>
      <c r="O26" s="31" t="s">
        <v>0</v>
      </c>
      <c r="P26" s="48">
        <f>(N26-N25)/N25*100</f>
        <v>-26.99674323180442</v>
      </c>
      <c r="Q26" s="49">
        <f>Q102+Q103+Q104+Q105+Q106+Q107+Q108+Q109+Q110+Q111+Q112+Q113</f>
        <v>36115</v>
      </c>
      <c r="R26" s="31" t="s">
        <v>0</v>
      </c>
      <c r="S26" s="50">
        <f>(Q26-Q25)/Q25*100</f>
        <v>-17.326710008241005</v>
      </c>
      <c r="T26" s="51"/>
      <c r="U26" s="51"/>
      <c r="V26" s="51"/>
      <c r="W26" s="51"/>
      <c r="X26" s="51"/>
      <c r="Y26" s="51"/>
      <c r="Z26" s="51"/>
      <c r="AA26" s="5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3.5" customHeight="1" x14ac:dyDescent="0.25">
      <c r="A27" s="16"/>
      <c r="B27" s="112" t="s">
        <v>23</v>
      </c>
      <c r="C27" s="42"/>
      <c r="D27" s="43">
        <f>N27 / H27*100</f>
        <v>7.2305072470264922E-2</v>
      </c>
      <c r="E27" s="44">
        <f>Q27/K27*100</f>
        <v>0.24853315132094653</v>
      </c>
      <c r="F27" s="45">
        <f>21+15+23+19+21+21+21+23+21+20+22+22</f>
        <v>249</v>
      </c>
      <c r="G27" s="52"/>
      <c r="H27" s="47">
        <f>SUM(H114:H125)</f>
        <v>64803199</v>
      </c>
      <c r="I27" s="31" t="s">
        <v>0</v>
      </c>
      <c r="J27" s="48">
        <f>(H27-H26)/H26*100</f>
        <v>-5.9705724475629722</v>
      </c>
      <c r="K27" s="49">
        <f>SUM(K114:K125)</f>
        <v>14053256</v>
      </c>
      <c r="L27" s="31" t="s">
        <v>0</v>
      </c>
      <c r="M27" s="48">
        <f>(K27-K26)/K26*100</f>
        <v>0.300918686292448</v>
      </c>
      <c r="N27" s="47">
        <f>SUM(N114:N125)</f>
        <v>46856</v>
      </c>
      <c r="O27" s="31" t="s">
        <v>0</v>
      </c>
      <c r="P27" s="48">
        <f>(N27-N26)/N26*100</f>
        <v>-7.9160443361370962</v>
      </c>
      <c r="Q27" s="49">
        <f>SUM(Q114:Q125)</f>
        <v>34927</v>
      </c>
      <c r="R27" s="31" t="s">
        <v>0</v>
      </c>
      <c r="S27" s="50">
        <f>(Q27-Q26)/Q26*100</f>
        <v>-3.2894919008722137</v>
      </c>
      <c r="T27" s="17"/>
      <c r="U27" s="17"/>
      <c r="V27" s="17"/>
      <c r="W27" s="17"/>
      <c r="X27" s="17"/>
      <c r="Y27" s="17"/>
      <c r="Z27" s="17"/>
      <c r="AA27" s="17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 ht="13.5" customHeight="1" x14ac:dyDescent="0.25">
      <c r="A28" s="16"/>
      <c r="B28" s="112" t="s">
        <v>25</v>
      </c>
      <c r="C28" s="42"/>
      <c r="D28" s="43">
        <f>N28 / H28*100</f>
        <v>7.4089132430003785E-2</v>
      </c>
      <c r="E28" s="44">
        <f>Q28/K28*100</f>
        <v>0.27230456850118723</v>
      </c>
      <c r="F28" s="45">
        <f>16+20+24+17+22+21+21+22+21+20+22+21</f>
        <v>247</v>
      </c>
      <c r="G28" s="52"/>
      <c r="H28" s="47">
        <f>SUM(H126:H137)</f>
        <v>59369031</v>
      </c>
      <c r="I28" s="31" t="s">
        <v>0</v>
      </c>
      <c r="J28" s="48">
        <f>(H28-H27)/H27*100</f>
        <v>-8.3856477517413914</v>
      </c>
      <c r="K28" s="49">
        <f>SUM(K126:K137)</f>
        <v>12912747</v>
      </c>
      <c r="L28" s="31" t="s">
        <v>0</v>
      </c>
      <c r="M28" s="48">
        <f>(K28-K27)/K27*100</f>
        <v>-8.1156210347267574</v>
      </c>
      <c r="N28" s="47">
        <f>SUM(N126:N137)</f>
        <v>43986</v>
      </c>
      <c r="O28" s="31" t="s">
        <v>0</v>
      </c>
      <c r="P28" s="48">
        <f>(N28-N27)/N27*100</f>
        <v>-6.1251493938876553</v>
      </c>
      <c r="Q28" s="49">
        <f>SUM(Q126:Q137)</f>
        <v>35162</v>
      </c>
      <c r="R28" s="31" t="s">
        <v>0</v>
      </c>
      <c r="S28" s="50">
        <f>(Q28-Q27)/Q27*100</f>
        <v>0.67283190654794278</v>
      </c>
      <c r="T28" s="17"/>
      <c r="U28" s="17"/>
      <c r="V28" s="17"/>
      <c r="W28" s="17"/>
      <c r="X28" s="17"/>
      <c r="Y28" s="17"/>
      <c r="Z28" s="17"/>
      <c r="AA28" s="17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ht="13.5" customHeight="1" x14ac:dyDescent="0.25">
      <c r="A29" s="16"/>
      <c r="B29" s="112" t="s">
        <v>27</v>
      </c>
      <c r="C29" s="42"/>
      <c r="D29" s="43">
        <f>N29 / H29*100</f>
        <v>7.2026882064652908E-2</v>
      </c>
      <c r="E29" s="44">
        <f>Q29/K29*100</f>
        <v>0.25662140053866461</v>
      </c>
      <c r="F29" s="45">
        <f>22+16+21+20+22+19+21+22+20+19+21+22</f>
        <v>245</v>
      </c>
      <c r="G29" s="52"/>
      <c r="H29" s="47">
        <f>SUM(H138:H149)</f>
        <v>57539628</v>
      </c>
      <c r="I29" s="31" t="s">
        <v>0</v>
      </c>
      <c r="J29" s="48">
        <f>(H29-H28)/H28*100</f>
        <v>-3.0814095651990683</v>
      </c>
      <c r="K29" s="49">
        <f>SUM(K138:K149)</f>
        <v>13106857</v>
      </c>
      <c r="L29" s="31" t="s">
        <v>0</v>
      </c>
      <c r="M29" s="48">
        <f>(K29-K28)/K28*100</f>
        <v>1.503243268066818</v>
      </c>
      <c r="N29" s="47">
        <f>SUM(N138:N149)</f>
        <v>41444</v>
      </c>
      <c r="O29" s="31" t="s">
        <v>0</v>
      </c>
      <c r="P29" s="48">
        <f>(N29-N28)/N28*100</f>
        <v>-5.7791115354885649</v>
      </c>
      <c r="Q29" s="49">
        <f>SUM(Q138:Q149)</f>
        <v>33635</v>
      </c>
      <c r="R29" s="31" t="s">
        <v>0</v>
      </c>
      <c r="S29" s="50">
        <f>(Q29-Q28)/Q28*100</f>
        <v>-4.3427563847335193</v>
      </c>
      <c r="T29" s="17"/>
      <c r="U29" s="17"/>
      <c r="V29" s="17"/>
      <c r="W29" s="17"/>
      <c r="X29" s="17"/>
      <c r="Y29" s="17"/>
      <c r="Z29" s="17"/>
      <c r="AA29" s="17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8" ht="13.5" customHeight="1" x14ac:dyDescent="0.25">
      <c r="A30" s="16"/>
      <c r="B30" s="112" t="s">
        <v>94</v>
      </c>
      <c r="C30" s="42"/>
      <c r="D30" s="43">
        <v>8.1390550887451438E-2</v>
      </c>
      <c r="E30" s="44">
        <v>0.30131587995199266</v>
      </c>
      <c r="F30" s="45">
        <v>246</v>
      </c>
      <c r="G30" s="52"/>
      <c r="H30" s="47">
        <v>52813256</v>
      </c>
      <c r="I30" s="31" t="s">
        <v>0</v>
      </c>
      <c r="J30" s="48">
        <v>-8.2141163651596774</v>
      </c>
      <c r="K30" s="49">
        <v>12671123.741</v>
      </c>
      <c r="L30" s="31" t="s">
        <v>0</v>
      </c>
      <c r="M30" s="121">
        <v>-3.3244679407122515</v>
      </c>
      <c r="N30" s="47">
        <v>42985</v>
      </c>
      <c r="O30" s="31" t="s">
        <v>0</v>
      </c>
      <c r="P30" s="48">
        <v>3.7182704372164852</v>
      </c>
      <c r="Q30" s="49">
        <v>38180.108</v>
      </c>
      <c r="R30" s="31" t="s">
        <v>0</v>
      </c>
      <c r="S30" s="50">
        <v>13.513031068827114</v>
      </c>
      <c r="T30" s="17"/>
      <c r="U30" s="17"/>
      <c r="V30" s="17"/>
      <c r="W30" s="17"/>
      <c r="X30" s="17"/>
      <c r="Y30" s="17"/>
      <c r="Z30" s="17"/>
      <c r="AA30" s="17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 ht="14.1" hidden="1" customHeight="1" x14ac:dyDescent="0.25">
      <c r="A31" s="16"/>
      <c r="B31" s="120" t="s">
        <v>93</v>
      </c>
      <c r="C31" s="125"/>
      <c r="D31" s="26">
        <v>0.15</v>
      </c>
      <c r="E31" s="35">
        <v>0.26</v>
      </c>
      <c r="F31" s="7" t="s">
        <v>59</v>
      </c>
      <c r="G31" s="12"/>
      <c r="H31" s="36">
        <v>10773270</v>
      </c>
      <c r="I31" s="37">
        <v>-0.53952699989198405</v>
      </c>
      <c r="J31" s="37">
        <v>32.354583453474902</v>
      </c>
      <c r="K31" s="38">
        <v>1777132</v>
      </c>
      <c r="L31" s="37">
        <v>-1.21907836519435</v>
      </c>
      <c r="M31" s="39">
        <v>24.014361429304198</v>
      </c>
      <c r="N31" s="36">
        <v>16065</v>
      </c>
      <c r="O31" s="37">
        <v>-12.1795222216148</v>
      </c>
      <c r="P31" s="37">
        <v>-5.2491890297847199</v>
      </c>
      <c r="Q31" s="38">
        <v>4558</v>
      </c>
      <c r="R31" s="37">
        <v>-10.5748479497744</v>
      </c>
      <c r="S31" s="40">
        <v>-8.3081874874270802</v>
      </c>
      <c r="T31" s="17"/>
      <c r="U31" s="17"/>
      <c r="V31" s="17"/>
      <c r="W31" s="17"/>
      <c r="X31" s="17"/>
      <c r="Y31" s="17"/>
      <c r="Z31" s="17"/>
      <c r="AA31" s="17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8" ht="14.1" hidden="1" customHeight="1" x14ac:dyDescent="0.25">
      <c r="A32" s="16"/>
      <c r="B32" s="113" t="s">
        <v>60</v>
      </c>
      <c r="C32" s="125" t="s">
        <v>1</v>
      </c>
      <c r="D32" s="26">
        <v>0.14000000000000001</v>
      </c>
      <c r="E32" s="35">
        <v>0.24</v>
      </c>
      <c r="F32" s="7" t="s">
        <v>61</v>
      </c>
      <c r="G32" s="12"/>
      <c r="H32" s="36">
        <v>6336969</v>
      </c>
      <c r="I32" s="37">
        <v>-41.1787785881167</v>
      </c>
      <c r="J32" s="37">
        <v>-32.887151263272898</v>
      </c>
      <c r="K32" s="38">
        <v>1109977</v>
      </c>
      <c r="L32" s="37">
        <v>-37.541105556593401</v>
      </c>
      <c r="M32" s="39">
        <v>-15.0838659827334</v>
      </c>
      <c r="N32" s="36">
        <v>9040</v>
      </c>
      <c r="O32" s="37">
        <v>-43.728602552132003</v>
      </c>
      <c r="P32" s="37">
        <v>-46.3978654017195</v>
      </c>
      <c r="Q32" s="38">
        <v>2681</v>
      </c>
      <c r="R32" s="37">
        <v>-41.180342255375201</v>
      </c>
      <c r="S32" s="40">
        <v>-41.603136571553001</v>
      </c>
      <c r="T32" s="17"/>
      <c r="U32" s="17"/>
      <c r="V32" s="17"/>
      <c r="W32" s="17"/>
      <c r="X32" s="17"/>
      <c r="Y32" s="17"/>
      <c r="Z32" s="17"/>
      <c r="AA32" s="17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ht="14.1" hidden="1" customHeight="1" x14ac:dyDescent="0.25">
      <c r="A33" s="16"/>
      <c r="B33" s="113" t="s">
        <v>62</v>
      </c>
      <c r="C33" s="125"/>
      <c r="D33" s="26">
        <v>0.16</v>
      </c>
      <c r="E33" s="35">
        <v>0.32</v>
      </c>
      <c r="F33" s="7" t="s">
        <v>21</v>
      </c>
      <c r="G33" s="12"/>
      <c r="H33" s="36">
        <v>12854686</v>
      </c>
      <c r="I33" s="37">
        <v>102.852278431534</v>
      </c>
      <c r="J33" s="37">
        <v>2.11063184711008</v>
      </c>
      <c r="K33" s="38">
        <v>1949676</v>
      </c>
      <c r="L33" s="37">
        <v>75.650126083693607</v>
      </c>
      <c r="M33" s="39">
        <v>8.0400712407167099</v>
      </c>
      <c r="N33" s="36">
        <v>19959</v>
      </c>
      <c r="O33" s="37">
        <v>120.785398230089</v>
      </c>
      <c r="P33" s="37">
        <v>-17.487287610070702</v>
      </c>
      <c r="Q33" s="38">
        <v>6272</v>
      </c>
      <c r="R33" s="37">
        <v>133.94255874673601</v>
      </c>
      <c r="S33" s="40">
        <v>2.9040196882690701</v>
      </c>
      <c r="T33" s="17"/>
      <c r="U33" s="17"/>
      <c r="V33" s="17"/>
      <c r="W33" s="17"/>
      <c r="X33" s="17"/>
      <c r="Y33" s="17"/>
      <c r="Z33" s="17"/>
      <c r="AA33" s="17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ht="6" hidden="1" customHeight="1" x14ac:dyDescent="0.25">
      <c r="A34" s="16"/>
      <c r="B34" s="113"/>
      <c r="C34" s="125"/>
      <c r="D34" s="26"/>
      <c r="E34" s="35"/>
      <c r="F34" s="7"/>
      <c r="G34" s="12"/>
      <c r="H34" s="36"/>
      <c r="I34" s="37"/>
      <c r="J34" s="37"/>
      <c r="K34" s="38"/>
      <c r="L34" s="37"/>
      <c r="M34" s="39"/>
      <c r="N34" s="36"/>
      <c r="O34" s="37"/>
      <c r="P34" s="37"/>
      <c r="Q34" s="38"/>
      <c r="R34" s="37"/>
      <c r="S34" s="40"/>
      <c r="T34" s="17"/>
      <c r="U34" s="17"/>
      <c r="V34" s="17"/>
      <c r="W34" s="17"/>
      <c r="X34" s="17"/>
      <c r="Y34" s="17"/>
      <c r="Z34" s="17"/>
      <c r="AA34" s="17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ht="14.1" hidden="1" customHeight="1" x14ac:dyDescent="0.25">
      <c r="A35" s="16"/>
      <c r="B35" s="113" t="s">
        <v>63</v>
      </c>
      <c r="C35" s="125"/>
      <c r="D35" s="26">
        <v>0.18</v>
      </c>
      <c r="E35" s="35">
        <v>0.28999999999999998</v>
      </c>
      <c r="F35" s="7" t="s">
        <v>64</v>
      </c>
      <c r="G35" s="12"/>
      <c r="H35" s="36">
        <v>7213896</v>
      </c>
      <c r="I35" s="37">
        <v>-43.881196320158999</v>
      </c>
      <c r="J35" s="37">
        <v>-25.440410743061001</v>
      </c>
      <c r="K35" s="38">
        <v>1318550</v>
      </c>
      <c r="L35" s="37">
        <v>-32.370814432757001</v>
      </c>
      <c r="M35" s="39">
        <v>-12.1094400947062</v>
      </c>
      <c r="N35" s="36">
        <v>12977</v>
      </c>
      <c r="O35" s="37">
        <v>-34.981712510646801</v>
      </c>
      <c r="P35" s="37">
        <v>-32.660474287789903</v>
      </c>
      <c r="Q35" s="38">
        <v>3878</v>
      </c>
      <c r="R35" s="37">
        <v>-38.169642857142897</v>
      </c>
      <c r="S35" s="40">
        <v>-23.901098901098901</v>
      </c>
      <c r="T35" s="17"/>
      <c r="U35" s="17"/>
      <c r="V35" s="17"/>
      <c r="W35" s="17"/>
      <c r="X35" s="17"/>
      <c r="Y35" s="17"/>
      <c r="Z35" s="17"/>
      <c r="AA35" s="17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ht="14.1" hidden="1" customHeight="1" x14ac:dyDescent="0.25">
      <c r="A36" s="16"/>
      <c r="B36" s="113" t="s">
        <v>65</v>
      </c>
      <c r="C36" s="125"/>
      <c r="D36" s="26">
        <v>0.16</v>
      </c>
      <c r="E36" s="35">
        <v>0.35</v>
      </c>
      <c r="F36" s="7" t="s">
        <v>66</v>
      </c>
      <c r="G36" s="12"/>
      <c r="H36" s="36">
        <v>12152407</v>
      </c>
      <c r="I36" s="37">
        <v>68.458306024927495</v>
      </c>
      <c r="J36" s="37">
        <v>21.9148069562949</v>
      </c>
      <c r="K36" s="38">
        <v>1803259</v>
      </c>
      <c r="L36" s="37">
        <v>36.760759925675899</v>
      </c>
      <c r="M36" s="39">
        <v>15.952905318728201</v>
      </c>
      <c r="N36" s="36">
        <v>19995</v>
      </c>
      <c r="O36" s="37">
        <v>54.080295908145203</v>
      </c>
      <c r="P36" s="37">
        <v>2.8919878557093601</v>
      </c>
      <c r="Q36" s="38">
        <v>6312</v>
      </c>
      <c r="R36" s="37">
        <v>62.764311500773601</v>
      </c>
      <c r="S36" s="40">
        <v>30.171169313260499</v>
      </c>
      <c r="T36" s="17"/>
      <c r="U36" s="17"/>
      <c r="V36" s="17"/>
      <c r="W36" s="17"/>
      <c r="X36" s="17"/>
      <c r="Y36" s="17"/>
      <c r="Z36" s="17"/>
      <c r="AA36" s="17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ht="14.1" hidden="1" customHeight="1" x14ac:dyDescent="0.25">
      <c r="A37" s="16"/>
      <c r="B37" s="113" t="s">
        <v>67</v>
      </c>
      <c r="C37" s="125"/>
      <c r="D37" s="26">
        <v>0.17</v>
      </c>
      <c r="E37" s="35">
        <v>0.56999999999999995</v>
      </c>
      <c r="F37" s="7" t="s">
        <v>59</v>
      </c>
      <c r="G37" s="12"/>
      <c r="H37" s="36">
        <v>9764094</v>
      </c>
      <c r="I37" s="37">
        <v>-19.653003721814098</v>
      </c>
      <c r="J37" s="37">
        <v>-2.7357740734361702</v>
      </c>
      <c r="K37" s="38">
        <v>1635416</v>
      </c>
      <c r="L37" s="37">
        <v>-9.3077588965312206</v>
      </c>
      <c r="M37" s="39">
        <v>4.2181358429389304</v>
      </c>
      <c r="N37" s="36">
        <v>16388</v>
      </c>
      <c r="O37" s="37">
        <v>-18.039509877469399</v>
      </c>
      <c r="P37" s="37">
        <v>-17.590264507693899</v>
      </c>
      <c r="Q37" s="38">
        <v>9301</v>
      </c>
      <c r="R37" s="37">
        <v>47.354245880861903</v>
      </c>
      <c r="S37" s="40">
        <v>66.654721376097498</v>
      </c>
      <c r="T37" s="17"/>
      <c r="U37" s="17"/>
      <c r="V37" s="17"/>
      <c r="W37" s="17"/>
      <c r="X37" s="17"/>
      <c r="Y37" s="17"/>
      <c r="Z37" s="17"/>
      <c r="AA37" s="17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ht="6" hidden="1" customHeight="1" x14ac:dyDescent="0.25">
      <c r="A38" s="16"/>
      <c r="B38" s="113"/>
      <c r="C38" s="125"/>
      <c r="D38" s="26"/>
      <c r="E38" s="35"/>
      <c r="F38" s="7"/>
      <c r="G38" s="12"/>
      <c r="H38" s="36"/>
      <c r="I38" s="37"/>
      <c r="J38" s="37"/>
      <c r="K38" s="38"/>
      <c r="L38" s="37"/>
      <c r="M38" s="39"/>
      <c r="N38" s="36"/>
      <c r="O38" s="37"/>
      <c r="P38" s="37"/>
      <c r="Q38" s="38"/>
      <c r="R38" s="37"/>
      <c r="S38" s="40"/>
      <c r="T38" s="17"/>
      <c r="U38" s="17"/>
      <c r="V38" s="17"/>
      <c r="W38" s="17"/>
      <c r="X38" s="17"/>
      <c r="Y38" s="17"/>
      <c r="Z38" s="17"/>
      <c r="AA38" s="17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1:38" ht="14.1" hidden="1" customHeight="1" x14ac:dyDescent="0.25">
      <c r="A39" s="16"/>
      <c r="B39" s="113" t="s">
        <v>68</v>
      </c>
      <c r="C39" s="125"/>
      <c r="D39" s="26">
        <v>0.18</v>
      </c>
      <c r="E39" s="35">
        <v>0.32</v>
      </c>
      <c r="F39" s="7" t="s">
        <v>69</v>
      </c>
      <c r="G39" s="12"/>
      <c r="H39" s="36">
        <v>7778413</v>
      </c>
      <c r="I39" s="37">
        <v>-20.336561692257401</v>
      </c>
      <c r="J39" s="37">
        <v>-8.3847743532447492</v>
      </c>
      <c r="K39" s="38">
        <v>1461327</v>
      </c>
      <c r="L39" s="37">
        <v>-10.644936823413699</v>
      </c>
      <c r="M39" s="39">
        <v>-1.85572729385248</v>
      </c>
      <c r="N39" s="36">
        <v>13807</v>
      </c>
      <c r="O39" s="37">
        <v>-15.749328777154</v>
      </c>
      <c r="P39" s="37">
        <v>-16.750075369309599</v>
      </c>
      <c r="Q39" s="38">
        <v>4682</v>
      </c>
      <c r="R39" s="37">
        <v>-49.6613267390603</v>
      </c>
      <c r="S39" s="40">
        <v>-8.6439024390243908</v>
      </c>
      <c r="T39" s="17"/>
      <c r="U39" s="17"/>
      <c r="V39" s="17"/>
      <c r="W39" s="17"/>
      <c r="X39" s="17"/>
      <c r="Y39" s="17"/>
      <c r="Z39" s="17"/>
      <c r="AA39" s="17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 ht="14.1" hidden="1" customHeight="1" x14ac:dyDescent="0.25">
      <c r="A40" s="16"/>
      <c r="B40" s="113" t="s">
        <v>70</v>
      </c>
      <c r="C40" s="125"/>
      <c r="D40" s="26">
        <v>0.16</v>
      </c>
      <c r="E40" s="35">
        <v>0.34</v>
      </c>
      <c r="F40" s="7" t="s">
        <v>21</v>
      </c>
      <c r="G40" s="12"/>
      <c r="H40" s="36">
        <v>12580830</v>
      </c>
      <c r="I40" s="37">
        <v>61.740319008517602</v>
      </c>
      <c r="J40" s="37">
        <v>1.4434826136696799</v>
      </c>
      <c r="K40" s="38">
        <v>1903251</v>
      </c>
      <c r="L40" s="37">
        <v>30.2412806989811</v>
      </c>
      <c r="M40" s="39">
        <v>8.1928045072305693</v>
      </c>
      <c r="N40" s="36">
        <v>20710</v>
      </c>
      <c r="O40" s="37">
        <v>49.996378648511602</v>
      </c>
      <c r="P40" s="37">
        <v>-5.6449040958585801</v>
      </c>
      <c r="Q40" s="38">
        <v>6501</v>
      </c>
      <c r="R40" s="37">
        <v>38.850918410935499</v>
      </c>
      <c r="S40" s="40">
        <v>19.944649446494498</v>
      </c>
      <c r="T40" s="17"/>
      <c r="U40" s="17"/>
      <c r="V40" s="17"/>
      <c r="W40" s="17"/>
      <c r="X40" s="17"/>
      <c r="Y40" s="17"/>
      <c r="Z40" s="17"/>
      <c r="AA40" s="17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 ht="14.1" hidden="1" customHeight="1" x14ac:dyDescent="0.25">
      <c r="A41" s="16"/>
      <c r="B41" s="113" t="s">
        <v>71</v>
      </c>
      <c r="C41" s="125"/>
      <c r="D41" s="26">
        <v>0.18</v>
      </c>
      <c r="E41" s="35">
        <v>0.38</v>
      </c>
      <c r="F41" s="7" t="s">
        <v>59</v>
      </c>
      <c r="G41" s="12"/>
      <c r="H41" s="36">
        <v>10215444</v>
      </c>
      <c r="I41" s="37">
        <v>-18.8015099162774</v>
      </c>
      <c r="J41" s="37">
        <v>-1.2457097161877699</v>
      </c>
      <c r="K41" s="38">
        <v>1663401</v>
      </c>
      <c r="L41" s="37">
        <v>-12.602121317682199</v>
      </c>
      <c r="M41" s="39">
        <v>3.44893852024697</v>
      </c>
      <c r="N41" s="36">
        <v>17932</v>
      </c>
      <c r="O41" s="37">
        <v>-13.4138097537422</v>
      </c>
      <c r="P41" s="37">
        <v>-3.9682964708402499</v>
      </c>
      <c r="Q41" s="38">
        <v>6403</v>
      </c>
      <c r="R41" s="37">
        <v>-1.50746039070912</v>
      </c>
      <c r="S41" s="40">
        <v>13.027360988526</v>
      </c>
      <c r="T41" s="17"/>
      <c r="U41" s="17"/>
      <c r="V41" s="17"/>
      <c r="W41" s="17"/>
      <c r="X41" s="17"/>
      <c r="Y41" s="17"/>
      <c r="Z41" s="17"/>
      <c r="AA41" s="17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2" spans="1:38" ht="6" hidden="1" customHeight="1" x14ac:dyDescent="0.25">
      <c r="A42" s="16"/>
      <c r="B42" s="113"/>
      <c r="C42" s="125"/>
      <c r="D42" s="26"/>
      <c r="E42" s="35"/>
      <c r="F42" s="7"/>
      <c r="G42" s="12"/>
      <c r="H42" s="36"/>
      <c r="I42" s="37"/>
      <c r="J42" s="37"/>
      <c r="K42" s="38"/>
      <c r="L42" s="37"/>
      <c r="M42" s="39"/>
      <c r="N42" s="36"/>
      <c r="O42" s="37"/>
      <c r="P42" s="37"/>
      <c r="Q42" s="38"/>
      <c r="R42" s="37"/>
      <c r="S42" s="40"/>
      <c r="T42" s="17"/>
      <c r="U42" s="17"/>
      <c r="V42" s="17"/>
      <c r="W42" s="17"/>
      <c r="X42" s="17"/>
      <c r="Y42" s="17"/>
      <c r="Z42" s="17"/>
      <c r="AA42" s="17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1:38" ht="14.1" hidden="1" customHeight="1" x14ac:dyDescent="0.25">
      <c r="A43" s="16"/>
      <c r="B43" s="113" t="s">
        <v>72</v>
      </c>
      <c r="C43" s="125"/>
      <c r="D43" s="26">
        <v>0.19</v>
      </c>
      <c r="E43" s="35">
        <v>0.42</v>
      </c>
      <c r="F43" s="7" t="s">
        <v>73</v>
      </c>
      <c r="G43" s="12"/>
      <c r="H43" s="36">
        <v>9768183</v>
      </c>
      <c r="I43" s="37">
        <v>-4.3782825298636103</v>
      </c>
      <c r="J43" s="37">
        <v>23.2472855949989</v>
      </c>
      <c r="K43" s="38">
        <v>1519895</v>
      </c>
      <c r="L43" s="37">
        <v>-8.6272642615941706</v>
      </c>
      <c r="M43" s="39">
        <v>7.5749307615486501</v>
      </c>
      <c r="N43" s="36">
        <v>18117</v>
      </c>
      <c r="O43" s="37">
        <v>1.0316752174882899</v>
      </c>
      <c r="P43" s="37">
        <v>25.507447177000302</v>
      </c>
      <c r="Q43" s="38">
        <v>6457</v>
      </c>
      <c r="R43" s="37">
        <v>0.84335467749492399</v>
      </c>
      <c r="S43" s="40">
        <v>52.4675324675325</v>
      </c>
      <c r="T43" s="17"/>
      <c r="U43" s="17"/>
      <c r="V43" s="17"/>
      <c r="W43" s="17"/>
      <c r="X43" s="17"/>
      <c r="Y43" s="17"/>
      <c r="Z43" s="17"/>
      <c r="AA43" s="17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1:38" ht="14.1" hidden="1" customHeight="1" x14ac:dyDescent="0.25">
      <c r="A44" s="16"/>
      <c r="B44" s="113" t="s">
        <v>74</v>
      </c>
      <c r="C44" s="125"/>
      <c r="D44" s="26">
        <v>0.19</v>
      </c>
      <c r="E44" s="35">
        <v>0.39</v>
      </c>
      <c r="F44" s="7" t="s">
        <v>75</v>
      </c>
      <c r="G44" s="12"/>
      <c r="H44" s="36">
        <v>10070791</v>
      </c>
      <c r="I44" s="37">
        <v>3.0978944600034599</v>
      </c>
      <c r="J44" s="37">
        <v>-20.476844036227799</v>
      </c>
      <c r="K44" s="38">
        <v>1592544</v>
      </c>
      <c r="L44" s="37">
        <v>4.7798696620490198</v>
      </c>
      <c r="M44" s="39">
        <v>-10.079461022428999</v>
      </c>
      <c r="N44" s="36">
        <v>18863</v>
      </c>
      <c r="O44" s="37">
        <v>4.1176795275155902</v>
      </c>
      <c r="P44" s="37">
        <v>-12.3751567798579</v>
      </c>
      <c r="Q44" s="38">
        <v>6265</v>
      </c>
      <c r="R44" s="37">
        <v>-2.9735171132104701</v>
      </c>
      <c r="S44" s="40">
        <v>6.9295101553166099</v>
      </c>
      <c r="T44" s="17"/>
      <c r="U44" s="17"/>
      <c r="V44" s="17"/>
      <c r="W44" s="17"/>
      <c r="X44" s="17"/>
      <c r="Y44" s="17"/>
      <c r="Z44" s="17"/>
      <c r="AA44" s="17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</row>
    <row r="45" spans="1:38" ht="14.1" hidden="1" customHeight="1" x14ac:dyDescent="0.25">
      <c r="A45" s="16"/>
      <c r="B45" s="113" t="s">
        <v>76</v>
      </c>
      <c r="C45" s="125"/>
      <c r="D45" s="26">
        <v>0.2</v>
      </c>
      <c r="E45" s="35">
        <v>0.45</v>
      </c>
      <c r="F45" s="7" t="s">
        <v>77</v>
      </c>
      <c r="G45" s="12"/>
      <c r="H45" s="36">
        <v>8194758</v>
      </c>
      <c r="I45" s="37">
        <v>-18.628457288012399</v>
      </c>
      <c r="J45" s="37">
        <v>-24.344743350772902</v>
      </c>
      <c r="K45" s="38">
        <v>1459075</v>
      </c>
      <c r="L45" s="37">
        <v>-8.3808673418128503</v>
      </c>
      <c r="M45" s="39">
        <v>-18.898104792269798</v>
      </c>
      <c r="N45" s="36">
        <v>16512</v>
      </c>
      <c r="O45" s="37">
        <v>-12.463552987329701</v>
      </c>
      <c r="P45" s="37">
        <v>-9.7359645766140108</v>
      </c>
      <c r="Q45" s="38">
        <v>6517</v>
      </c>
      <c r="R45" s="37">
        <v>4.0223463687150796</v>
      </c>
      <c r="S45" s="40">
        <v>27.859525210908402</v>
      </c>
      <c r="T45" s="17"/>
      <c r="U45" s="17"/>
      <c r="V45" s="17"/>
      <c r="W45" s="17"/>
      <c r="X45" s="17"/>
      <c r="Y45" s="17"/>
      <c r="Z45" s="17"/>
      <c r="AA45" s="17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</row>
    <row r="46" spans="1:38" ht="6" hidden="1" customHeight="1" x14ac:dyDescent="0.25">
      <c r="A46" s="16"/>
      <c r="B46" s="113"/>
      <c r="C46" s="125"/>
      <c r="D46" s="26"/>
      <c r="E46" s="35"/>
      <c r="F46" s="7"/>
      <c r="G46" s="12"/>
      <c r="H46" s="36"/>
      <c r="I46" s="37"/>
      <c r="J46" s="37"/>
      <c r="K46" s="38"/>
      <c r="L46" s="37"/>
      <c r="M46" s="39"/>
      <c r="N46" s="36"/>
      <c r="O46" s="37"/>
      <c r="P46" s="37"/>
      <c r="Q46" s="38"/>
      <c r="R46" s="37"/>
      <c r="S46" s="40"/>
      <c r="T46" s="17"/>
      <c r="U46" s="17"/>
      <c r="V46" s="17"/>
      <c r="W46" s="17"/>
      <c r="X46" s="17"/>
      <c r="Y46" s="17"/>
      <c r="Z46" s="17"/>
      <c r="AA46" s="17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</row>
    <row r="47" spans="1:38" ht="14.1" hidden="1" customHeight="1" x14ac:dyDescent="0.25">
      <c r="A47" s="16"/>
      <c r="B47" s="113" t="s">
        <v>78</v>
      </c>
      <c r="C47" s="125" t="s">
        <v>1</v>
      </c>
      <c r="D47" s="26">
        <v>0.16</v>
      </c>
      <c r="E47" s="35">
        <v>0.38</v>
      </c>
      <c r="F47" s="7" t="s">
        <v>79</v>
      </c>
      <c r="G47" s="12"/>
      <c r="H47" s="36">
        <v>11608500</v>
      </c>
      <c r="I47" s="37">
        <f>(H47-H45)/H45*100</f>
        <v>41.657630402264473</v>
      </c>
      <c r="J47" s="37">
        <f>(H47-H31)/H31*100</f>
        <v>7.7527992893522581</v>
      </c>
      <c r="K47" s="38">
        <v>1573646</v>
      </c>
      <c r="L47" s="37">
        <f>(K47-K45)/K45*100</f>
        <v>7.8523036855542045</v>
      </c>
      <c r="M47" s="39">
        <f>(K47-K31)/K31*100</f>
        <v>-11.450246802150883</v>
      </c>
      <c r="N47" s="36">
        <v>18715</v>
      </c>
      <c r="O47" s="37">
        <f>(N47-N45)/N45*100</f>
        <v>13.341812015503876</v>
      </c>
      <c r="P47" s="37">
        <f>(N47-N31)/N31*100</f>
        <v>16.495487083722377</v>
      </c>
      <c r="Q47" s="38">
        <v>6048</v>
      </c>
      <c r="R47" s="37">
        <f>(Q47-Q45)/Q45*100</f>
        <v>-7.1965628356605809</v>
      </c>
      <c r="S47" s="40">
        <f>(Q47-Q31)/Q31*100</f>
        <v>32.689776217639313</v>
      </c>
      <c r="T47" s="17"/>
      <c r="U47" s="17"/>
      <c r="V47" s="17"/>
      <c r="W47" s="17"/>
      <c r="X47" s="17"/>
      <c r="Y47" s="17"/>
      <c r="Z47" s="17"/>
      <c r="AA47" s="17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</row>
    <row r="48" spans="1:38" ht="14.1" hidden="1" customHeight="1" x14ac:dyDescent="0.25">
      <c r="A48" s="16"/>
      <c r="B48" s="113" t="s">
        <v>60</v>
      </c>
      <c r="C48" s="125"/>
      <c r="D48" s="26">
        <v>0.18</v>
      </c>
      <c r="E48" s="35">
        <v>0.35</v>
      </c>
      <c r="F48" s="7" t="s">
        <v>73</v>
      </c>
      <c r="G48" s="12"/>
      <c r="H48" s="36">
        <v>8846802</v>
      </c>
      <c r="I48" s="37">
        <f>(H48-H47)/H47*100</f>
        <v>-23.790308825429644</v>
      </c>
      <c r="J48" s="37">
        <f>(H48-H32)/H32*100</f>
        <v>39.606206058448443</v>
      </c>
      <c r="K48" s="38">
        <v>1399316</v>
      </c>
      <c r="L48" s="37">
        <f>(K48-K47)/K47*100</f>
        <v>-11.078095073479041</v>
      </c>
      <c r="M48" s="39">
        <f>(K48-K32)/K32*100</f>
        <v>26.067116706021835</v>
      </c>
      <c r="N48" s="36">
        <v>16123</v>
      </c>
      <c r="O48" s="37">
        <f>(N48-N47)/N47*100</f>
        <v>-13.849853059043548</v>
      </c>
      <c r="P48" s="37">
        <f>(N48-N32)/N32*100</f>
        <v>78.351769911504419</v>
      </c>
      <c r="Q48" s="38">
        <v>4830</v>
      </c>
      <c r="R48" s="37">
        <f>(Q48-Q47)/Q47*100</f>
        <v>-20.138888888888889</v>
      </c>
      <c r="S48" s="40">
        <f>(Q48-Q32)/Q32*100</f>
        <v>80.156657963446477</v>
      </c>
      <c r="T48" s="17"/>
      <c r="U48" s="17"/>
      <c r="V48" s="17"/>
      <c r="W48" s="17"/>
      <c r="X48" s="17"/>
      <c r="Y48" s="17"/>
      <c r="Z48" s="17"/>
      <c r="AA48" s="17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1:38" s="1" customFormat="1" ht="14.1" hidden="1" customHeight="1" x14ac:dyDescent="0.25">
      <c r="A49" s="16"/>
      <c r="B49" s="113" t="s">
        <v>62</v>
      </c>
      <c r="C49" s="125"/>
      <c r="D49" s="26">
        <v>0.19</v>
      </c>
      <c r="E49" s="35">
        <v>0.39</v>
      </c>
      <c r="F49" s="7" t="s">
        <v>80</v>
      </c>
      <c r="G49" s="12"/>
      <c r="H49" s="36">
        <v>8113936</v>
      </c>
      <c r="I49" s="37">
        <f>(H49-H48)/H48*100</f>
        <v>-8.2839652113837303</v>
      </c>
      <c r="J49" s="37">
        <f>(H49-H33)/H33*100</f>
        <v>-36.879547271710877</v>
      </c>
      <c r="K49" s="38">
        <v>1442914</v>
      </c>
      <c r="L49" s="37">
        <f>(K49-K48)/K48*100</f>
        <v>3.1156650820829608</v>
      </c>
      <c r="M49" s="39">
        <f>(K49-K33)/K33*100</f>
        <v>-25.992113561432774</v>
      </c>
      <c r="N49" s="36">
        <v>15613</v>
      </c>
      <c r="O49" s="37">
        <f>(N49-N48)/N48*100</f>
        <v>-3.1631830304533897</v>
      </c>
      <c r="P49" s="37">
        <f>(N49-N33)/N33*100</f>
        <v>-21.774638007916227</v>
      </c>
      <c r="Q49" s="38">
        <v>5571</v>
      </c>
      <c r="R49" s="37">
        <f>(Q49-Q48)/Q48*100</f>
        <v>15.341614906832298</v>
      </c>
      <c r="S49" s="40">
        <f>(Q49-Q33)/Q33*100</f>
        <v>-11.176658163265305</v>
      </c>
      <c r="T49" s="17"/>
      <c r="U49" s="17"/>
      <c r="V49" s="17"/>
      <c r="W49" s="17"/>
      <c r="X49" s="17"/>
      <c r="Y49" s="17"/>
      <c r="Z49" s="17"/>
      <c r="AA49" s="17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0" spans="1:38" ht="6" hidden="1" customHeight="1" x14ac:dyDescent="0.25">
      <c r="A50" s="16"/>
      <c r="B50" s="113"/>
      <c r="C50" s="125"/>
      <c r="D50" s="26"/>
      <c r="E50" s="35"/>
      <c r="F50" s="7"/>
      <c r="G50" s="12"/>
      <c r="H50" s="36"/>
      <c r="I50" s="37"/>
      <c r="J50" s="37"/>
      <c r="K50" s="38"/>
      <c r="L50" s="37"/>
      <c r="M50" s="39"/>
      <c r="N50" s="36"/>
      <c r="O50" s="37"/>
      <c r="P50" s="37"/>
      <c r="Q50" s="38"/>
      <c r="R50" s="37"/>
      <c r="S50" s="40"/>
      <c r="T50" s="17"/>
      <c r="U50" s="17"/>
      <c r="V50" s="17"/>
      <c r="W50" s="17"/>
      <c r="X50" s="17"/>
      <c r="Y50" s="17"/>
      <c r="Z50" s="17"/>
      <c r="AA50" s="17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</row>
    <row r="51" spans="1:38" ht="14.1" hidden="1" customHeight="1" x14ac:dyDescent="0.25">
      <c r="A51" s="16"/>
      <c r="B51" s="113" t="s">
        <v>63</v>
      </c>
      <c r="C51" s="125"/>
      <c r="D51" s="26">
        <v>0.18</v>
      </c>
      <c r="E51" s="35">
        <v>0.36</v>
      </c>
      <c r="F51" s="7" t="s">
        <v>81</v>
      </c>
      <c r="G51" s="12"/>
      <c r="H51" s="36">
        <v>10883910</v>
      </c>
      <c r="I51" s="37">
        <f>(H51-H49)/H49*100</f>
        <v>34.138474841310064</v>
      </c>
      <c r="J51" s="37">
        <f>(H51-H35)/H35*100</f>
        <v>50.874229403917106</v>
      </c>
      <c r="K51" s="38">
        <v>1598523</v>
      </c>
      <c r="L51" s="37">
        <f>(K51-K49)/K49*100</f>
        <v>10.784357210478241</v>
      </c>
      <c r="M51" s="39">
        <f>(K51-K35)/K35*100</f>
        <v>21.23340032611581</v>
      </c>
      <c r="N51" s="36">
        <v>19401</v>
      </c>
      <c r="O51" s="37">
        <f>(N51-N49)/N49*100</f>
        <v>24.261833087811439</v>
      </c>
      <c r="P51" s="37">
        <f>(N51-N35)/N35*100</f>
        <v>49.502966787393085</v>
      </c>
      <c r="Q51" s="38">
        <v>5688</v>
      </c>
      <c r="R51" s="37">
        <f>(Q51-Q49)/Q49*100</f>
        <v>2.1001615508885298</v>
      </c>
      <c r="S51" s="40">
        <f>(Q51-Q35)/Q35*100</f>
        <v>46.673543063434757</v>
      </c>
      <c r="T51" s="17"/>
      <c r="U51" s="17"/>
      <c r="V51" s="17"/>
      <c r="W51" s="17"/>
      <c r="X51" s="17"/>
      <c r="Y51" s="17"/>
      <c r="Z51" s="17"/>
      <c r="AA51" s="17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</row>
    <row r="52" spans="1:38" ht="14.1" hidden="1" customHeight="1" x14ac:dyDescent="0.25">
      <c r="A52" s="16"/>
      <c r="B52" s="113" t="s">
        <v>65</v>
      </c>
      <c r="C52" s="125"/>
      <c r="D52" s="26">
        <v>0.18</v>
      </c>
      <c r="E52" s="35">
        <v>0.4</v>
      </c>
      <c r="F52" s="7" t="s">
        <v>75</v>
      </c>
      <c r="G52" s="12"/>
      <c r="H52" s="36">
        <v>9909541</v>
      </c>
      <c r="I52" s="37">
        <f>(H52-H51)/H51*100</f>
        <v>-8.9523801648488455</v>
      </c>
      <c r="J52" s="37">
        <f>(H52-H36)/H36*100</f>
        <v>-18.456146177460976</v>
      </c>
      <c r="K52" s="38">
        <v>1609294</v>
      </c>
      <c r="L52" s="37">
        <f>(K52-K51)/K51*100</f>
        <v>0.67380951040429193</v>
      </c>
      <c r="M52" s="39">
        <f>(K52-K36)/K36*100</f>
        <v>-10.756358348967064</v>
      </c>
      <c r="N52" s="36">
        <v>17450</v>
      </c>
      <c r="O52" s="37">
        <f>(N52-N51)/N51*100</f>
        <v>-10.056182670996341</v>
      </c>
      <c r="P52" s="37">
        <f>(N52-N36)/N36*100</f>
        <v>-12.728182045511376</v>
      </c>
      <c r="Q52" s="38">
        <v>6447</v>
      </c>
      <c r="R52" s="37">
        <f>(Q52-Q51)/Q51*100</f>
        <v>13.343881856540085</v>
      </c>
      <c r="S52" s="40">
        <f>(Q52-Q36)/Q36*100</f>
        <v>2.1387832699619769</v>
      </c>
      <c r="T52" s="17"/>
      <c r="U52" s="17"/>
      <c r="V52" s="17"/>
      <c r="W52" s="17"/>
      <c r="X52" s="17"/>
      <c r="Y52" s="17"/>
      <c r="Z52" s="17"/>
      <c r="AA52" s="17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1:38" ht="14.1" hidden="1" customHeight="1" x14ac:dyDescent="0.25">
      <c r="A53" s="16"/>
      <c r="B53" s="113" t="s">
        <v>67</v>
      </c>
      <c r="C53" s="125"/>
      <c r="D53" s="26">
        <v>0.2</v>
      </c>
      <c r="E53" s="35">
        <v>0.48</v>
      </c>
      <c r="F53" s="7" t="s">
        <v>69</v>
      </c>
      <c r="G53" s="12"/>
      <c r="H53" s="36">
        <v>7169534</v>
      </c>
      <c r="I53" s="37">
        <f>(H53-H52)/H52*100</f>
        <v>-27.650190861514172</v>
      </c>
      <c r="J53" s="37">
        <f>(H53-H37)/H37*100</f>
        <v>-26.572460281517156</v>
      </c>
      <c r="K53" s="38">
        <v>1334517</v>
      </c>
      <c r="L53" s="37">
        <f>(K53-K52)/K52*100</f>
        <v>-17.074381685385021</v>
      </c>
      <c r="M53" s="39">
        <f>(K53-K37)/K37*100</f>
        <v>-18.398927245422573</v>
      </c>
      <c r="N53" s="36">
        <v>14151</v>
      </c>
      <c r="O53" s="37">
        <f>(N53-N52)/N52*100</f>
        <v>-18.905444126074499</v>
      </c>
      <c r="P53" s="37">
        <f>(N53-N37)/N37*100</f>
        <v>-13.650231876983158</v>
      </c>
      <c r="Q53" s="38">
        <v>6394</v>
      </c>
      <c r="R53" s="37">
        <f>(Q53-Q52)/Q52*100</f>
        <v>-0.82208779277183186</v>
      </c>
      <c r="S53" s="40">
        <f>(Q53-Q37)/Q37*100</f>
        <v>-31.25470379529083</v>
      </c>
      <c r="T53" s="17"/>
      <c r="U53" s="17"/>
      <c r="V53" s="17"/>
      <c r="W53" s="17"/>
      <c r="X53" s="17"/>
      <c r="Y53" s="17"/>
      <c r="Z53" s="17"/>
      <c r="AA53" s="17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  <row r="54" spans="1:38" ht="6" hidden="1" customHeight="1" x14ac:dyDescent="0.25">
      <c r="A54" s="16"/>
      <c r="B54" s="113"/>
      <c r="C54" s="125"/>
      <c r="D54" s="26"/>
      <c r="E54" s="35"/>
      <c r="F54" s="7"/>
      <c r="G54" s="12"/>
      <c r="H54" s="36"/>
      <c r="I54" s="37"/>
      <c r="J54" s="37"/>
      <c r="K54" s="38"/>
      <c r="L54" s="37"/>
      <c r="M54" s="39"/>
      <c r="N54" s="36"/>
      <c r="O54" s="37"/>
      <c r="P54" s="37"/>
      <c r="Q54" s="38"/>
      <c r="R54" s="37"/>
      <c r="S54" s="40"/>
      <c r="T54" s="17"/>
      <c r="U54" s="17"/>
      <c r="V54" s="17"/>
      <c r="W54" s="17"/>
      <c r="X54" s="17"/>
      <c r="Y54" s="17"/>
      <c r="Z54" s="17"/>
      <c r="AA54" s="17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</row>
    <row r="55" spans="1:38" s="1" customFormat="1" ht="14.1" hidden="1" customHeight="1" x14ac:dyDescent="0.25">
      <c r="A55" s="16"/>
      <c r="B55" s="113" t="s">
        <v>68</v>
      </c>
      <c r="C55" s="125"/>
      <c r="D55" s="26">
        <v>0.18</v>
      </c>
      <c r="E55" s="35">
        <v>0.41</v>
      </c>
      <c r="F55" s="7" t="s">
        <v>82</v>
      </c>
      <c r="G55" s="12"/>
      <c r="H55" s="36">
        <v>11998509</v>
      </c>
      <c r="I55" s="37">
        <f>(H55-H53)/H53*100</f>
        <v>67.354098606687685</v>
      </c>
      <c r="J55" s="37">
        <f>(H55-H39)/H39*100</f>
        <v>54.253946145569799</v>
      </c>
      <c r="K55" s="38">
        <v>1785553</v>
      </c>
      <c r="L55" s="37">
        <f>(K55-K53)/K53*100</f>
        <v>33.797696095291407</v>
      </c>
      <c r="M55" s="39">
        <f>(K55-K39)/K39*100</f>
        <v>22.187094332753723</v>
      </c>
      <c r="N55" s="36">
        <v>22006</v>
      </c>
      <c r="O55" s="37">
        <f>(N55-N53)/N53*100</f>
        <v>55.508444632888128</v>
      </c>
      <c r="P55" s="37">
        <f>(N55-N39)/N39*100</f>
        <v>59.38292170638082</v>
      </c>
      <c r="Q55" s="38">
        <v>7337</v>
      </c>
      <c r="R55" s="37">
        <f>(Q55-Q53)/Q53*100</f>
        <v>14.748201438848922</v>
      </c>
      <c r="S55" s="40">
        <f>(Q55-Q39)/Q39*100</f>
        <v>56.706535668517731</v>
      </c>
      <c r="T55" s="17"/>
      <c r="U55" s="17"/>
      <c r="V55" s="17"/>
      <c r="W55" s="17"/>
      <c r="X55" s="17"/>
      <c r="Y55" s="17"/>
      <c r="Z55" s="17"/>
      <c r="AA55" s="17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</row>
    <row r="56" spans="1:38" s="1" customFormat="1" ht="14.1" hidden="1" customHeight="1" x14ac:dyDescent="0.25">
      <c r="A56" s="16"/>
      <c r="B56" s="113" t="s">
        <v>70</v>
      </c>
      <c r="C56" s="125"/>
      <c r="D56" s="26">
        <v>0.18</v>
      </c>
      <c r="E56" s="35">
        <v>0.45</v>
      </c>
      <c r="F56" s="7" t="s">
        <v>75</v>
      </c>
      <c r="G56" s="12"/>
      <c r="H56" s="36">
        <v>9892710</v>
      </c>
      <c r="I56" s="37">
        <f>(H56-H55)/H55*100</f>
        <v>-17.550505650327054</v>
      </c>
      <c r="J56" s="37">
        <f>(H56-H40)/H40*100</f>
        <v>-21.366793764799301</v>
      </c>
      <c r="K56" s="38">
        <v>1554942</v>
      </c>
      <c r="L56" s="37">
        <f>(K56-K55)/K55*100</f>
        <v>-12.915382517348966</v>
      </c>
      <c r="M56" s="39">
        <f>(K56-K40)/K40*100</f>
        <v>-18.300739103775594</v>
      </c>
      <c r="N56" s="36">
        <v>18272</v>
      </c>
      <c r="O56" s="37">
        <f>(N56-N55)/N55*100</f>
        <v>-16.968099609197491</v>
      </c>
      <c r="P56" s="37">
        <f>(N56-N40)/N40*100</f>
        <v>-11.772090777402221</v>
      </c>
      <c r="Q56" s="38">
        <v>6926</v>
      </c>
      <c r="R56" s="37">
        <f>(Q56-Q55)/Q55*100</f>
        <v>-5.6017445822543275</v>
      </c>
      <c r="S56" s="40">
        <f>(Q56-Q40)/Q40*100</f>
        <v>6.5374557760344567</v>
      </c>
      <c r="T56" s="17"/>
      <c r="U56" s="17"/>
      <c r="V56" s="17"/>
      <c r="W56" s="17"/>
      <c r="X56" s="17"/>
      <c r="Y56" s="17"/>
      <c r="Z56" s="17"/>
      <c r="AA56" s="17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</row>
    <row r="57" spans="1:38" s="1" customFormat="1" ht="14.1" hidden="1" customHeight="1" x14ac:dyDescent="0.25">
      <c r="A57" s="16"/>
      <c r="B57" s="113" t="s">
        <v>71</v>
      </c>
      <c r="C57" s="125"/>
      <c r="D57" s="26">
        <v>0.18</v>
      </c>
      <c r="E57" s="35">
        <v>0.35</v>
      </c>
      <c r="F57" s="7" t="s">
        <v>83</v>
      </c>
      <c r="G57" s="12"/>
      <c r="H57" s="36">
        <v>7413264</v>
      </c>
      <c r="I57" s="37">
        <f>(H57-H56)/H56*100</f>
        <v>-25.063364841383201</v>
      </c>
      <c r="J57" s="37">
        <f>(H57-H41)/H41*100</f>
        <v>-27.430819453368837</v>
      </c>
      <c r="K57" s="38">
        <v>1331017</v>
      </c>
      <c r="L57" s="37">
        <f>(K57-K56)/K56*100</f>
        <v>-14.400858681545678</v>
      </c>
      <c r="M57" s="39">
        <f>(K57-K41)/K41*100</f>
        <v>-19.982193109178123</v>
      </c>
      <c r="N57" s="36">
        <v>13633</v>
      </c>
      <c r="O57" s="37">
        <f>(N57-N56)/N56*100</f>
        <v>-25.388572679509629</v>
      </c>
      <c r="P57" s="37">
        <f>(N57-N41)/N41*100</f>
        <v>-23.973901405308943</v>
      </c>
      <c r="Q57" s="38">
        <v>4723</v>
      </c>
      <c r="R57" s="37">
        <f>(Q57-Q56)/Q56*100</f>
        <v>-31.807681201270576</v>
      </c>
      <c r="S57" s="40">
        <f>(Q57-Q41)/Q41*100</f>
        <v>-26.237701077619867</v>
      </c>
      <c r="T57" s="17"/>
      <c r="U57" s="17"/>
      <c r="V57" s="17"/>
      <c r="W57" s="17"/>
      <c r="X57" s="17"/>
      <c r="Y57" s="17"/>
      <c r="Z57" s="17"/>
      <c r="AA57" s="17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</row>
    <row r="58" spans="1:38" s="1" customFormat="1" ht="6" hidden="1" customHeight="1" x14ac:dyDescent="0.25">
      <c r="A58" s="16"/>
      <c r="B58" s="113"/>
      <c r="C58" s="125"/>
      <c r="D58" s="26"/>
      <c r="E58" s="35"/>
      <c r="F58" s="7"/>
      <c r="G58" s="12"/>
      <c r="H58" s="36"/>
      <c r="I58" s="37"/>
      <c r="J58" s="37"/>
      <c r="K58" s="38"/>
      <c r="L58" s="37"/>
      <c r="M58" s="39"/>
      <c r="N58" s="36"/>
      <c r="O58" s="37"/>
      <c r="P58" s="37"/>
      <c r="Q58" s="38"/>
      <c r="R58" s="37"/>
      <c r="S58" s="40"/>
      <c r="T58" s="17"/>
      <c r="U58" s="17"/>
      <c r="V58" s="17"/>
      <c r="W58" s="17"/>
      <c r="X58" s="17"/>
      <c r="Y58" s="17"/>
      <c r="Z58" s="17"/>
      <c r="AA58" s="17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</row>
    <row r="59" spans="1:38" s="1" customFormat="1" ht="14.1" hidden="1" customHeight="1" x14ac:dyDescent="0.25">
      <c r="A59" s="16"/>
      <c r="B59" s="113" t="s">
        <v>72</v>
      </c>
      <c r="C59" s="125"/>
      <c r="D59" s="26">
        <v>0.18</v>
      </c>
      <c r="E59" s="35">
        <v>0.38</v>
      </c>
      <c r="F59" s="7" t="s">
        <v>82</v>
      </c>
      <c r="G59" s="12"/>
      <c r="H59" s="36">
        <v>11950489</v>
      </c>
      <c r="I59" s="37">
        <f>(H59-H57)/H57*100</f>
        <v>61.204147053173877</v>
      </c>
      <c r="J59" s="37">
        <f>(H59-H43)/H43*100</f>
        <v>22.340961466426254</v>
      </c>
      <c r="K59" s="38">
        <v>1714153</v>
      </c>
      <c r="L59" s="37">
        <f>(K59-K57)/K57*100</f>
        <v>28.785207101036274</v>
      </c>
      <c r="M59" s="39">
        <f>(K59-K43)/K43*100</f>
        <v>12.781014477973807</v>
      </c>
      <c r="N59" s="36">
        <v>21325</v>
      </c>
      <c r="O59" s="37">
        <f>(N59-N57)/N57*100</f>
        <v>56.421917406293552</v>
      </c>
      <c r="P59" s="37">
        <f>(N59-N43)/N43*100</f>
        <v>17.707125903847214</v>
      </c>
      <c r="Q59" s="38">
        <v>6550</v>
      </c>
      <c r="R59" s="37">
        <f>(Q59-Q57)/Q57*100</f>
        <v>38.683040440398052</v>
      </c>
      <c r="S59" s="40">
        <f>(Q59-Q43)/Q43*100</f>
        <v>1.4402973517113211</v>
      </c>
      <c r="T59" s="17"/>
      <c r="U59" s="17"/>
      <c r="V59" s="17"/>
      <c r="W59" s="17"/>
      <c r="X59" s="17"/>
      <c r="Y59" s="17"/>
      <c r="Z59" s="17"/>
      <c r="AA59" s="17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</row>
    <row r="60" spans="1:38" s="1" customFormat="1" ht="14.1" hidden="1" customHeight="1" x14ac:dyDescent="0.25">
      <c r="A60" s="16"/>
      <c r="B60" s="113" t="s">
        <v>74</v>
      </c>
      <c r="C60" s="125"/>
      <c r="D60" s="26">
        <v>0.18</v>
      </c>
      <c r="E60" s="35">
        <v>0.34</v>
      </c>
      <c r="F60" s="7" t="s">
        <v>75</v>
      </c>
      <c r="G60" s="12"/>
      <c r="H60" s="36">
        <v>9685929</v>
      </c>
      <c r="I60" s="37">
        <f>(H60-H59)/H59*100</f>
        <v>-18.949517463260289</v>
      </c>
      <c r="J60" s="37">
        <f>(H60-H44)/H44*100</f>
        <v>-3.8215667468424281</v>
      </c>
      <c r="K60" s="38">
        <v>1516198</v>
      </c>
      <c r="L60" s="37">
        <f>(K60-K59)/K59*100</f>
        <v>-11.548269028493955</v>
      </c>
      <c r="M60" s="39">
        <f>(K60-K44)/K44*100</f>
        <v>-4.7939648763236686</v>
      </c>
      <c r="N60" s="36">
        <v>17519</v>
      </c>
      <c r="O60" s="37">
        <f>(N60-N59)/N59*100</f>
        <v>-17.847596717467763</v>
      </c>
      <c r="P60" s="37">
        <f>(N60-N44)/N44*100</f>
        <v>-7.1250596405661879</v>
      </c>
      <c r="Q60" s="38">
        <v>5183</v>
      </c>
      <c r="R60" s="37">
        <f>(Q60-Q59)/Q59*100</f>
        <v>-20.870229007633586</v>
      </c>
      <c r="S60" s="40">
        <f>(Q60-Q44)/Q44*100</f>
        <v>-17.270550678371908</v>
      </c>
      <c r="T60" s="17"/>
      <c r="U60" s="17"/>
      <c r="V60" s="17"/>
      <c r="W60" s="17"/>
      <c r="X60" s="17"/>
      <c r="Y60" s="17"/>
      <c r="Z60" s="17"/>
      <c r="AA60" s="17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</row>
    <row r="61" spans="1:38" s="1" customFormat="1" ht="14.1" hidden="1" customHeight="1" x14ac:dyDescent="0.25">
      <c r="A61" s="16"/>
      <c r="B61" s="113" t="s">
        <v>76</v>
      </c>
      <c r="C61" s="125"/>
      <c r="D61" s="26">
        <v>0.19</v>
      </c>
      <c r="E61" s="35">
        <v>0.32</v>
      </c>
      <c r="F61" s="7" t="s">
        <v>69</v>
      </c>
      <c r="G61" s="12"/>
      <c r="H61" s="36">
        <v>7338116</v>
      </c>
      <c r="I61" s="37">
        <f>(H61-H60)/H60*100</f>
        <v>-24.239419884246519</v>
      </c>
      <c r="J61" s="37">
        <f>(H61-H45)/H45*100</f>
        <v>-10.453536272822211</v>
      </c>
      <c r="K61" s="38">
        <v>1410148</v>
      </c>
      <c r="L61" s="37">
        <f>(K61-K60)/K60*100</f>
        <v>-6.9944690601095632</v>
      </c>
      <c r="M61" s="39">
        <f>(K61-K45)/K45*100</f>
        <v>-3.353288898788616</v>
      </c>
      <c r="N61" s="36">
        <v>13725</v>
      </c>
      <c r="O61" s="37">
        <f>(N61-N60)/N60*100</f>
        <v>-21.656487242422511</v>
      </c>
      <c r="P61" s="37">
        <f>(N61-N45)/N45*100</f>
        <v>-16.878633720930232</v>
      </c>
      <c r="Q61" s="38">
        <v>4458</v>
      </c>
      <c r="R61" s="37">
        <f>(Q61-Q60)/Q60*100</f>
        <v>-13.988037815936716</v>
      </c>
      <c r="S61" s="40">
        <f>(Q61-Q45)/Q45*100</f>
        <v>-31.594291852079177</v>
      </c>
      <c r="T61" s="17"/>
      <c r="U61" s="17"/>
      <c r="V61" s="17"/>
      <c r="W61" s="17"/>
      <c r="X61" s="17"/>
      <c r="Y61" s="17"/>
      <c r="Z61" s="17"/>
      <c r="AA61" s="17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</row>
    <row r="62" spans="1:38" s="2" customFormat="1" ht="14.1" hidden="1" customHeight="1" x14ac:dyDescent="0.25">
      <c r="A62" s="53"/>
      <c r="B62" s="113" t="s">
        <v>84</v>
      </c>
      <c r="C62" s="125"/>
      <c r="D62" s="26">
        <v>0.16</v>
      </c>
      <c r="E62" s="35">
        <v>0.36</v>
      </c>
      <c r="F62" s="7" t="s">
        <v>82</v>
      </c>
      <c r="G62" s="12"/>
      <c r="H62" s="36">
        <v>12364040</v>
      </c>
      <c r="I62" s="37">
        <f>(H62-H61)/H61*100</f>
        <v>68.490658910270696</v>
      </c>
      <c r="J62" s="37">
        <f>(H62-H47)/H47*100</f>
        <v>6.5085066976784249</v>
      </c>
      <c r="K62" s="38">
        <v>1855591</v>
      </c>
      <c r="L62" s="37">
        <f>(K62-K61)/K61*100</f>
        <v>31.588386467236063</v>
      </c>
      <c r="M62" s="39">
        <f>(K62-K47)/K47*100</f>
        <v>17.916672491780236</v>
      </c>
      <c r="N62" s="36">
        <v>19905</v>
      </c>
      <c r="O62" s="31" t="s">
        <v>0</v>
      </c>
      <c r="P62" s="37">
        <f>(N62-N47)/N47*100</f>
        <v>6.3585359337429868</v>
      </c>
      <c r="Q62" s="38">
        <v>6760</v>
      </c>
      <c r="R62" s="31" t="s">
        <v>0</v>
      </c>
      <c r="S62" s="40">
        <f>(Q62-Q47)/Q47*100</f>
        <v>11.772486772486772</v>
      </c>
      <c r="T62" s="54"/>
      <c r="U62" s="54"/>
      <c r="V62" s="54"/>
      <c r="W62" s="54"/>
      <c r="X62" s="54"/>
      <c r="Y62" s="54"/>
      <c r="Z62" s="54"/>
      <c r="AA62" s="54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</row>
    <row r="63" spans="1:38" s="1" customFormat="1" ht="14.1" hidden="1" customHeight="1" x14ac:dyDescent="0.25">
      <c r="A63" s="16"/>
      <c r="B63" s="113" t="s">
        <v>60</v>
      </c>
      <c r="C63" s="125" t="s">
        <v>1</v>
      </c>
      <c r="D63" s="26">
        <v>0.16</v>
      </c>
      <c r="E63" s="35">
        <v>0.34</v>
      </c>
      <c r="F63" s="7" t="s">
        <v>61</v>
      </c>
      <c r="G63" s="12"/>
      <c r="H63" s="36">
        <v>6362771</v>
      </c>
      <c r="I63" s="37">
        <f>(H63-H62)/H62*100</f>
        <v>-48.538091109378492</v>
      </c>
      <c r="J63" s="37">
        <f>(H63-H48)/H48*100</f>
        <v>-28.078293150451429</v>
      </c>
      <c r="K63" s="38">
        <v>1069715</v>
      </c>
      <c r="L63" s="37">
        <f>(K63-K62)/K62*100</f>
        <v>-42.351789807128831</v>
      </c>
      <c r="M63" s="39">
        <f>(K63-K48)/K48*100</f>
        <v>-23.554436596165555</v>
      </c>
      <c r="N63" s="36">
        <v>10060</v>
      </c>
      <c r="O63" s="37">
        <f>(N63-N62)/N62*100</f>
        <v>-49.459934689776439</v>
      </c>
      <c r="P63" s="37">
        <f>(N63-N48)/N48*100</f>
        <v>-37.604664144390007</v>
      </c>
      <c r="Q63" s="38">
        <v>3587</v>
      </c>
      <c r="R63" s="37">
        <f>(Q63-Q62)/Q62*100</f>
        <v>-46.937869822485204</v>
      </c>
      <c r="S63" s="40">
        <f>(Q63-Q48)/Q48*100</f>
        <v>-25.734989648033125</v>
      </c>
      <c r="T63" s="17"/>
      <c r="U63" s="17"/>
      <c r="V63" s="17"/>
      <c r="W63" s="17"/>
      <c r="X63" s="17"/>
      <c r="Y63" s="17"/>
      <c r="Z63" s="17"/>
      <c r="AA63" s="17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</row>
    <row r="64" spans="1:38" ht="14.1" hidden="1" customHeight="1" x14ac:dyDescent="0.25">
      <c r="A64" s="16"/>
      <c r="B64" s="113" t="s">
        <v>62</v>
      </c>
      <c r="C64" s="125"/>
      <c r="D64" s="26">
        <v>0.17</v>
      </c>
      <c r="E64" s="35">
        <v>0.39</v>
      </c>
      <c r="F64" s="7" t="s">
        <v>59</v>
      </c>
      <c r="G64" s="12"/>
      <c r="H64" s="36">
        <v>9437472</v>
      </c>
      <c r="I64" s="37">
        <f>(H64-H63)/H63*100</f>
        <v>48.323301278641019</v>
      </c>
      <c r="J64" s="37">
        <f>(H64-H49)/H49*100</f>
        <v>16.311886117908745</v>
      </c>
      <c r="K64" s="38">
        <v>1571560</v>
      </c>
      <c r="L64" s="37">
        <f>(K64-K63)/K63*100</f>
        <v>46.913897626938017</v>
      </c>
      <c r="M64" s="39">
        <f>(K64-K49)/K49*100</f>
        <v>8.9157080740778731</v>
      </c>
      <c r="N64" s="36">
        <v>15866</v>
      </c>
      <c r="O64" s="37">
        <f>(N64-N63)/N63*100</f>
        <v>57.713717693836976</v>
      </c>
      <c r="P64" s="37">
        <f>(N64-N49)/N49*100</f>
        <v>1.6204445013770576</v>
      </c>
      <c r="Q64" s="38">
        <v>6115</v>
      </c>
      <c r="R64" s="37">
        <f>(Q64-Q63)/Q63*100</f>
        <v>70.476721494284917</v>
      </c>
      <c r="S64" s="40">
        <f>(Q64-Q49)/Q49*100</f>
        <v>9.7648537066953871</v>
      </c>
      <c r="T64" s="17"/>
      <c r="U64" s="17"/>
      <c r="V64" s="17"/>
      <c r="W64" s="17"/>
      <c r="X64" s="17"/>
      <c r="Y64" s="17"/>
      <c r="Z64" s="17"/>
      <c r="AA64" s="17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</row>
    <row r="65" spans="1:38" ht="6" hidden="1" customHeight="1" x14ac:dyDescent="0.25">
      <c r="A65" s="16"/>
      <c r="B65" s="113"/>
      <c r="C65" s="125"/>
      <c r="D65" s="26"/>
      <c r="E65" s="35"/>
      <c r="F65" s="7"/>
      <c r="G65" s="12"/>
      <c r="H65" s="36"/>
      <c r="I65" s="37"/>
      <c r="J65" s="37"/>
      <c r="K65" s="38"/>
      <c r="L65" s="37"/>
      <c r="M65" s="39"/>
      <c r="N65" s="36"/>
      <c r="O65" s="37"/>
      <c r="P65" s="37"/>
      <c r="Q65" s="38"/>
      <c r="R65" s="37"/>
      <c r="S65" s="40"/>
      <c r="T65" s="17"/>
      <c r="U65" s="17"/>
      <c r="V65" s="17"/>
      <c r="W65" s="17"/>
      <c r="X65" s="17"/>
      <c r="Y65" s="17"/>
      <c r="Z65" s="17"/>
      <c r="AA65" s="17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</row>
    <row r="66" spans="1:38" ht="14.1" hidden="1" customHeight="1" x14ac:dyDescent="0.25">
      <c r="A66" s="16"/>
      <c r="B66" s="113" t="s">
        <v>63</v>
      </c>
      <c r="C66" s="125"/>
      <c r="D66" s="26">
        <v>0.18</v>
      </c>
      <c r="E66" s="35">
        <v>0.45</v>
      </c>
      <c r="F66" s="7" t="s">
        <v>81</v>
      </c>
      <c r="G66" s="12"/>
      <c r="H66" s="36">
        <v>10887058</v>
      </c>
      <c r="I66" s="37">
        <f>(H66-H64)/H64*100</f>
        <v>15.359897226714949</v>
      </c>
      <c r="J66" s="37">
        <f>(H66-H51)/H51*100</f>
        <v>2.8923429172053056E-2</v>
      </c>
      <c r="K66" s="38">
        <v>1616030</v>
      </c>
      <c r="L66" s="37">
        <f>(K66-K64)/K64*100</f>
        <v>2.8296724273969813</v>
      </c>
      <c r="M66" s="39">
        <f>(K66-K51)/K51*100</f>
        <v>1.0951985051200388</v>
      </c>
      <c r="N66" s="36">
        <v>19383</v>
      </c>
      <c r="O66" s="37">
        <f>(N66-N64)/N64*100</f>
        <v>22.166897768813815</v>
      </c>
      <c r="P66" s="37">
        <f>(N66-N51)/N51*100</f>
        <v>-9.2778722746250195E-2</v>
      </c>
      <c r="Q66" s="38">
        <v>7237</v>
      </c>
      <c r="R66" s="37">
        <f>(Q66-Q64)/Q64*100</f>
        <v>18.348323793949305</v>
      </c>
      <c r="S66" s="40">
        <f>(Q66-Q51)/Q51*100</f>
        <v>27.232770745428976</v>
      </c>
      <c r="T66" s="17"/>
      <c r="U66" s="17"/>
      <c r="V66" s="17"/>
      <c r="W66" s="17"/>
      <c r="X66" s="17"/>
      <c r="Y66" s="17"/>
      <c r="Z66" s="17"/>
      <c r="AA66" s="17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</row>
    <row r="67" spans="1:38" ht="14.1" hidden="1" customHeight="1" x14ac:dyDescent="0.25">
      <c r="A67" s="16"/>
      <c r="B67" s="113" t="s">
        <v>65</v>
      </c>
      <c r="C67" s="125"/>
      <c r="D67" s="26">
        <v>0.18</v>
      </c>
      <c r="E67" s="35">
        <v>0.48</v>
      </c>
      <c r="F67" s="7" t="s">
        <v>75</v>
      </c>
      <c r="G67" s="12"/>
      <c r="H67" s="36">
        <v>9516981</v>
      </c>
      <c r="I67" s="37">
        <f>(H67-H66)/H66*100</f>
        <v>-12.584455782269185</v>
      </c>
      <c r="J67" s="37">
        <f>(H67-H52)/H52*100</f>
        <v>-3.96143474253752</v>
      </c>
      <c r="K67" s="38">
        <v>1571015</v>
      </c>
      <c r="L67" s="37">
        <f>(K67-K66)/K66*100</f>
        <v>-2.7855299715970618</v>
      </c>
      <c r="M67" s="39">
        <f>(K67-K52)/K52*100</f>
        <v>-2.3786206870839011</v>
      </c>
      <c r="N67" s="36">
        <v>17178</v>
      </c>
      <c r="O67" s="37">
        <f>(N67-N66)/N66*100</f>
        <v>-11.375947995666305</v>
      </c>
      <c r="P67" s="37">
        <f>(N67-N52)/N52*100</f>
        <v>-1.5587392550143266</v>
      </c>
      <c r="Q67" s="38">
        <v>7605</v>
      </c>
      <c r="R67" s="37">
        <f>(Q67-Q66)/Q66*100</f>
        <v>5.0849799640735114</v>
      </c>
      <c r="S67" s="40">
        <f>(Q67-Q52)/Q52*100</f>
        <v>17.961842717543046</v>
      </c>
      <c r="T67" s="17"/>
      <c r="U67" s="17"/>
      <c r="V67" s="17"/>
      <c r="W67" s="17"/>
      <c r="X67" s="17"/>
      <c r="Y67" s="17"/>
      <c r="Z67" s="17"/>
      <c r="AA67" s="17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</row>
    <row r="68" spans="1:38" ht="14.1" hidden="1" customHeight="1" x14ac:dyDescent="0.25">
      <c r="A68" s="16"/>
      <c r="B68" s="113" t="s">
        <v>67</v>
      </c>
      <c r="C68" s="125"/>
      <c r="D68" s="26">
        <v>0.18</v>
      </c>
      <c r="E68" s="35">
        <v>0.39</v>
      </c>
      <c r="F68" s="7" t="s">
        <v>64</v>
      </c>
      <c r="G68" s="12"/>
      <c r="H68" s="36">
        <v>6805864</v>
      </c>
      <c r="I68" s="37">
        <f>(H68-H67)/H67*100</f>
        <v>-28.487153646728935</v>
      </c>
      <c r="J68" s="37">
        <f>(H68-H53)/H53*100</f>
        <v>-5.0724356701565263</v>
      </c>
      <c r="K68" s="38">
        <v>1298096</v>
      </c>
      <c r="L68" s="37">
        <f>(K68-K67)/K67*100</f>
        <v>-17.37214475991636</v>
      </c>
      <c r="M68" s="39">
        <f>(K68-K53)/K53*100</f>
        <v>-2.7291521951387656</v>
      </c>
      <c r="N68" s="36">
        <v>12412</v>
      </c>
      <c r="O68" s="37">
        <f>(N68-N67)/N67*100</f>
        <v>-27.744789847479336</v>
      </c>
      <c r="P68" s="37">
        <f>(N68-N53)/N53*100</f>
        <v>-12.288884177796621</v>
      </c>
      <c r="Q68" s="38">
        <v>5072</v>
      </c>
      <c r="R68" s="37">
        <f>(Q68-Q67)/Q67*100</f>
        <v>-33.307034845496389</v>
      </c>
      <c r="S68" s="40">
        <f>(Q68-Q53)/Q53*100</f>
        <v>-20.675633406318422</v>
      </c>
      <c r="T68" s="17"/>
      <c r="U68" s="17"/>
      <c r="V68" s="17"/>
      <c r="W68" s="17"/>
      <c r="X68" s="17"/>
      <c r="Y68" s="17"/>
      <c r="Z68" s="17"/>
      <c r="AA68" s="17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</row>
    <row r="69" spans="1:38" ht="6" hidden="1" customHeight="1" x14ac:dyDescent="0.25">
      <c r="A69" s="16"/>
      <c r="B69" s="113"/>
      <c r="C69" s="125"/>
      <c r="D69" s="26"/>
      <c r="E69" s="35"/>
      <c r="F69" s="7"/>
      <c r="G69" s="12"/>
      <c r="H69" s="36"/>
      <c r="I69" s="37"/>
      <c r="J69" s="37"/>
      <c r="K69" s="38"/>
      <c r="L69" s="37"/>
      <c r="M69" s="39"/>
      <c r="N69" s="36"/>
      <c r="O69" s="37"/>
      <c r="P69" s="37"/>
      <c r="Q69" s="38"/>
      <c r="R69" s="37"/>
      <c r="S69" s="40"/>
      <c r="T69" s="17"/>
      <c r="U69" s="17"/>
      <c r="V69" s="17"/>
      <c r="W69" s="17"/>
      <c r="X69" s="17"/>
      <c r="Y69" s="17"/>
      <c r="Z69" s="17"/>
      <c r="AA69" s="17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</row>
    <row r="70" spans="1:38" ht="14.1" hidden="1" customHeight="1" x14ac:dyDescent="0.25">
      <c r="A70" s="16"/>
      <c r="B70" s="113" t="s">
        <v>68</v>
      </c>
      <c r="C70" s="125"/>
      <c r="D70" s="26">
        <v>0.17</v>
      </c>
      <c r="E70" s="35">
        <v>0.38</v>
      </c>
      <c r="F70" s="7" t="s">
        <v>21</v>
      </c>
      <c r="G70" s="12"/>
      <c r="H70" s="36">
        <v>11785466</v>
      </c>
      <c r="I70" s="37">
        <f>(H70-H68)/H68*100</f>
        <v>73.166345962834399</v>
      </c>
      <c r="J70" s="37">
        <f>(H70-H55)/H55*100</f>
        <v>-1.7755789490177487</v>
      </c>
      <c r="K70" s="38">
        <v>1802274</v>
      </c>
      <c r="L70" s="37">
        <f>(K70-K68)/K68*100</f>
        <v>38.839808457926075</v>
      </c>
      <c r="M70" s="39">
        <f>(K70-K55)/K55*100</f>
        <v>0.93646058111968677</v>
      </c>
      <c r="N70" s="36">
        <v>19673</v>
      </c>
      <c r="O70" s="37">
        <f>(N70-N68)/N68*100</f>
        <v>58.499838865613917</v>
      </c>
      <c r="P70" s="37">
        <f>(N70-N55)/N55*100</f>
        <v>-10.601654094337908</v>
      </c>
      <c r="Q70" s="38">
        <v>6835</v>
      </c>
      <c r="R70" s="37">
        <f>(Q70-Q68)/Q68*100</f>
        <v>34.759463722397477</v>
      </c>
      <c r="S70" s="40">
        <f>(Q70-Q55)/Q55*100</f>
        <v>-6.8420335286901999</v>
      </c>
      <c r="T70" s="17"/>
      <c r="U70" s="17"/>
      <c r="V70" s="17"/>
      <c r="W70" s="17"/>
      <c r="X70" s="17"/>
      <c r="Y70" s="17"/>
      <c r="Z70" s="17"/>
      <c r="AA70" s="17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</row>
    <row r="71" spans="1:38" ht="14.1" hidden="1" customHeight="1" x14ac:dyDescent="0.25">
      <c r="A71" s="16"/>
      <c r="B71" s="113" t="s">
        <v>70</v>
      </c>
      <c r="C71" s="125"/>
      <c r="D71" s="26">
        <v>0.19</v>
      </c>
      <c r="E71" s="35">
        <v>0.4</v>
      </c>
      <c r="F71" s="7" t="s">
        <v>69</v>
      </c>
      <c r="G71" s="12"/>
      <c r="H71" s="36">
        <v>7572929</v>
      </c>
      <c r="I71" s="37">
        <f>(H71-H70)/H70*100</f>
        <v>-35.743491178032336</v>
      </c>
      <c r="J71" s="37">
        <f>(H71-H56)/H56*100</f>
        <v>-23.449398597553149</v>
      </c>
      <c r="K71" s="38">
        <v>1382510</v>
      </c>
      <c r="L71" s="37">
        <f>(K71-K70)/K70*100</f>
        <v>-23.290798180520831</v>
      </c>
      <c r="M71" s="39">
        <f>(K71-K56)/K56*100</f>
        <v>-11.089288217824201</v>
      </c>
      <c r="N71" s="36">
        <v>14256</v>
      </c>
      <c r="O71" s="37">
        <f>(N71-N70)/N70*100</f>
        <v>-27.535200528643315</v>
      </c>
      <c r="P71" s="37">
        <f>(N71-N56)/N56*100</f>
        <v>-21.978984238178633</v>
      </c>
      <c r="Q71" s="38">
        <v>5552</v>
      </c>
      <c r="R71" s="37">
        <f>(Q71-Q70)/Q70*100</f>
        <v>-18.771031455742502</v>
      </c>
      <c r="S71" s="40">
        <f>(Q71-Q56)/Q56*100</f>
        <v>-19.838290499566849</v>
      </c>
      <c r="T71" s="17"/>
      <c r="U71" s="17"/>
      <c r="V71" s="17"/>
      <c r="W71" s="17"/>
      <c r="X71" s="17"/>
      <c r="Y71" s="17"/>
      <c r="Z71" s="17"/>
      <c r="AA71" s="17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</row>
    <row r="72" spans="1:38" ht="14.1" hidden="1" customHeight="1" x14ac:dyDescent="0.25">
      <c r="A72" s="16"/>
      <c r="B72" s="113" t="s">
        <v>71</v>
      </c>
      <c r="C72" s="125"/>
      <c r="D72" s="26">
        <v>0.18</v>
      </c>
      <c r="E72" s="35">
        <v>0.45</v>
      </c>
      <c r="F72" s="7" t="s">
        <v>81</v>
      </c>
      <c r="G72" s="12"/>
      <c r="H72" s="36">
        <v>11138997</v>
      </c>
      <c r="I72" s="37">
        <f>(H72-H71)/H71*100</f>
        <v>47.089679567839603</v>
      </c>
      <c r="J72" s="37">
        <f>(H72-H57)/H57*100</f>
        <v>50.257659783868483</v>
      </c>
      <c r="K72" s="38">
        <v>1650720</v>
      </c>
      <c r="L72" s="37">
        <f>(K72-K71)/K71*100</f>
        <v>19.400221336554527</v>
      </c>
      <c r="M72" s="39">
        <f>(K72-K57)/K57*100</f>
        <v>24.019452794367012</v>
      </c>
      <c r="N72" s="36">
        <v>20001</v>
      </c>
      <c r="O72" s="37">
        <f>(N72-N71)/N71*100</f>
        <v>40.29882154882155</v>
      </c>
      <c r="P72" s="37">
        <f>(N72-N57)/N57*100</f>
        <v>46.710188513166578</v>
      </c>
      <c r="Q72" s="38">
        <v>7427</v>
      </c>
      <c r="R72" s="37">
        <f>(Q72-Q71)/Q71*100</f>
        <v>33.771613832853028</v>
      </c>
      <c r="S72" s="40">
        <f>(Q72-Q57)/Q57*100</f>
        <v>57.251746771120047</v>
      </c>
      <c r="T72" s="17"/>
      <c r="U72" s="17"/>
      <c r="V72" s="17"/>
      <c r="W72" s="17"/>
      <c r="X72" s="17"/>
      <c r="Y72" s="17"/>
      <c r="Z72" s="17"/>
      <c r="AA72" s="17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</row>
    <row r="73" spans="1:38" ht="6" hidden="1" customHeight="1" x14ac:dyDescent="0.25">
      <c r="A73" s="16"/>
      <c r="B73" s="113"/>
      <c r="C73" s="125"/>
      <c r="D73" s="26"/>
      <c r="E73" s="35"/>
      <c r="F73" s="7"/>
      <c r="G73" s="12"/>
      <c r="H73" s="36"/>
      <c r="I73" s="37"/>
      <c r="J73" s="37"/>
      <c r="K73" s="38"/>
      <c r="L73" s="37"/>
      <c r="M73" s="39"/>
      <c r="N73" s="36"/>
      <c r="O73" s="37"/>
      <c r="P73" s="37"/>
      <c r="Q73" s="38"/>
      <c r="R73" s="37"/>
      <c r="S73" s="40"/>
      <c r="T73" s="17"/>
      <c r="U73" s="17"/>
      <c r="V73" s="17"/>
      <c r="W73" s="17"/>
      <c r="X73" s="17"/>
      <c r="Y73" s="17"/>
      <c r="Z73" s="17"/>
      <c r="AA73" s="17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</row>
    <row r="74" spans="1:38" ht="14.1" hidden="1" customHeight="1" x14ac:dyDescent="0.25">
      <c r="A74" s="16"/>
      <c r="B74" s="113" t="s">
        <v>72</v>
      </c>
      <c r="C74" s="125"/>
      <c r="D74" s="26">
        <v>0.18</v>
      </c>
      <c r="E74" s="35">
        <v>0.43</v>
      </c>
      <c r="F74" s="7" t="s">
        <v>75</v>
      </c>
      <c r="G74" s="12"/>
      <c r="H74" s="36">
        <v>9743758</v>
      </c>
      <c r="I74" s="37">
        <f>(H74-H72)/H72*100</f>
        <v>-12.525714837700377</v>
      </c>
      <c r="J74" s="37">
        <f>(H74-H59)/H59*100</f>
        <v>-18.465612578698661</v>
      </c>
      <c r="K74" s="38">
        <v>1552663</v>
      </c>
      <c r="L74" s="37">
        <f>(K74-K72)/K72*100</f>
        <v>-5.9402563729766404</v>
      </c>
      <c r="M74" s="39">
        <f>(K74-K59)/K59*100</f>
        <v>-9.4209793408173006</v>
      </c>
      <c r="N74" s="36">
        <v>17604</v>
      </c>
      <c r="O74" s="37">
        <f>(N74-N72)/N72*100</f>
        <v>-11.984400779961002</v>
      </c>
      <c r="P74" s="37">
        <f>(N74-N59)/N59*100</f>
        <v>-17.449003516998829</v>
      </c>
      <c r="Q74" s="38">
        <v>6621</v>
      </c>
      <c r="R74" s="37">
        <f>(Q74-Q72)/Q72*100</f>
        <v>-10.85229567793187</v>
      </c>
      <c r="S74" s="40">
        <f>(Q74-Q59)/Q59*100</f>
        <v>1.083969465648855</v>
      </c>
      <c r="T74" s="17"/>
      <c r="U74" s="17"/>
      <c r="V74" s="17"/>
      <c r="W74" s="17"/>
      <c r="X74" s="17"/>
      <c r="Y74" s="17"/>
      <c r="Z74" s="17"/>
      <c r="AA74" s="17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1:38" ht="14.1" hidden="1" customHeight="1" x14ac:dyDescent="0.25">
      <c r="A75" s="16"/>
      <c r="B75" s="113" t="s">
        <v>74</v>
      </c>
      <c r="C75" s="125"/>
      <c r="D75" s="26">
        <v>0.18</v>
      </c>
      <c r="E75" s="35">
        <v>0.37</v>
      </c>
      <c r="F75" s="7" t="s">
        <v>69</v>
      </c>
      <c r="G75" s="12"/>
      <c r="H75" s="36">
        <v>7242456</v>
      </c>
      <c r="I75" s="37">
        <f>(H75-H74)/H74*100</f>
        <v>-25.670814073994858</v>
      </c>
      <c r="J75" s="37">
        <f>(H75-H60)/H60*100</f>
        <v>-25.227038108579979</v>
      </c>
      <c r="K75" s="38">
        <v>1315452</v>
      </c>
      <c r="L75" s="37">
        <f>(K75-K74)/K74*100</f>
        <v>-15.277687431206902</v>
      </c>
      <c r="M75" s="39">
        <f>(K75-K60)/K60*100</f>
        <v>-13.240091333717627</v>
      </c>
      <c r="N75" s="36">
        <v>13325</v>
      </c>
      <c r="O75" s="37">
        <f>(N75-N74)/N74*100</f>
        <v>-24.306975687343783</v>
      </c>
      <c r="P75" s="37">
        <f>(N75-N60)/N60*100</f>
        <v>-23.939722586905646</v>
      </c>
      <c r="Q75" s="38">
        <v>4866</v>
      </c>
      <c r="R75" s="37">
        <f>(Q75-Q74)/Q74*100</f>
        <v>-26.506570004531039</v>
      </c>
      <c r="S75" s="40">
        <f>(Q75-Q60)/Q60*100</f>
        <v>-6.1161489484854332</v>
      </c>
      <c r="T75" s="17"/>
      <c r="U75" s="17"/>
      <c r="V75" s="17"/>
      <c r="W75" s="17"/>
      <c r="X75" s="17"/>
      <c r="Y75" s="17"/>
      <c r="Z75" s="17"/>
      <c r="AA75" s="17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1:38" ht="14.1" hidden="1" customHeight="1" x14ac:dyDescent="0.25">
      <c r="A76" s="16"/>
      <c r="B76" s="113" t="s">
        <v>76</v>
      </c>
      <c r="C76" s="125"/>
      <c r="D76" s="26">
        <v>0.17</v>
      </c>
      <c r="E76" s="35">
        <v>0.46</v>
      </c>
      <c r="F76" s="7" t="s">
        <v>82</v>
      </c>
      <c r="G76" s="12"/>
      <c r="H76" s="36">
        <v>11580584</v>
      </c>
      <c r="I76" s="37">
        <f>(H76-H75)/H75*100</f>
        <v>59.898575842228105</v>
      </c>
      <c r="J76" s="37">
        <f>(H76-H61)/H61*100</f>
        <v>57.814131038539053</v>
      </c>
      <c r="K76" s="38">
        <v>1783812</v>
      </c>
      <c r="L76" s="37">
        <f>(K76-K75)/K75*100</f>
        <v>35.604491840067141</v>
      </c>
      <c r="M76" s="39">
        <f>(K76-K61)/K61*100</f>
        <v>26.498211535243112</v>
      </c>
      <c r="N76" s="36">
        <v>19957</v>
      </c>
      <c r="O76" s="37">
        <f>(N76-N75)/N75*100</f>
        <v>49.771106941838653</v>
      </c>
      <c r="P76" s="37">
        <f>(N76-N61)/N61*100</f>
        <v>45.406193078324222</v>
      </c>
      <c r="Q76" s="38">
        <v>8265</v>
      </c>
      <c r="R76" s="37">
        <f>(Q76-Q75)/Q75*100</f>
        <v>69.852034525277446</v>
      </c>
      <c r="S76" s="40">
        <f>(Q76-Q61)/Q61*100</f>
        <v>85.397039030955597</v>
      </c>
      <c r="T76" s="17"/>
      <c r="U76" s="17"/>
      <c r="V76" s="17"/>
      <c r="W76" s="17"/>
      <c r="X76" s="17"/>
      <c r="Y76" s="17"/>
      <c r="Z76" s="17"/>
      <c r="AA76" s="17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</row>
    <row r="77" spans="1:38" ht="6" hidden="1" customHeight="1" x14ac:dyDescent="0.25">
      <c r="A77" s="16"/>
      <c r="B77" s="113"/>
      <c r="C77" s="125"/>
      <c r="D77" s="26"/>
      <c r="E77" s="35"/>
      <c r="F77" s="7"/>
      <c r="G77" s="12"/>
      <c r="H77" s="36"/>
      <c r="I77" s="37"/>
      <c r="J77" s="37"/>
      <c r="K77" s="38"/>
      <c r="L77" s="37"/>
      <c r="M77" s="39"/>
      <c r="N77" s="36"/>
      <c r="O77" s="37"/>
      <c r="P77" s="37"/>
      <c r="Q77" s="38"/>
      <c r="R77" s="37"/>
      <c r="S77" s="40"/>
      <c r="T77" s="17"/>
      <c r="U77" s="17"/>
      <c r="V77" s="17"/>
      <c r="W77" s="17"/>
      <c r="X77" s="17"/>
      <c r="Y77" s="17"/>
      <c r="Z77" s="17"/>
      <c r="AA77" s="17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</row>
    <row r="78" spans="1:38" ht="14.1" hidden="1" customHeight="1" x14ac:dyDescent="0.25">
      <c r="A78" s="16"/>
      <c r="B78" s="113" t="s">
        <v>6</v>
      </c>
      <c r="C78" s="125"/>
      <c r="D78" s="26">
        <v>0.11</v>
      </c>
      <c r="E78" s="35">
        <v>0.37</v>
      </c>
      <c r="F78" s="7" t="s">
        <v>21</v>
      </c>
      <c r="G78" s="12"/>
      <c r="H78" s="36">
        <v>9549985</v>
      </c>
      <c r="I78" s="37">
        <v>70.63</v>
      </c>
      <c r="J78" s="37">
        <v>-2.1764193173911037</v>
      </c>
      <c r="K78" s="38">
        <v>1571860</v>
      </c>
      <c r="L78" s="37">
        <v>27.93</v>
      </c>
      <c r="M78" s="39">
        <v>0.43448813464020547</v>
      </c>
      <c r="N78" s="36">
        <v>10590</v>
      </c>
      <c r="O78" s="37">
        <v>37.568199532346064</v>
      </c>
      <c r="P78" s="37">
        <v>-29.045226130653269</v>
      </c>
      <c r="Q78" s="38">
        <v>5805</v>
      </c>
      <c r="R78" s="37">
        <v>25.894599869876384</v>
      </c>
      <c r="S78" s="40">
        <v>-29.79</v>
      </c>
      <c r="T78" s="17"/>
      <c r="U78" s="17"/>
      <c r="V78" s="17"/>
      <c r="W78" s="17"/>
      <c r="X78" s="17"/>
      <c r="Y78" s="17"/>
      <c r="Z78" s="17"/>
      <c r="AA78" s="17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</row>
    <row r="79" spans="1:38" ht="14.1" hidden="1" customHeight="1" x14ac:dyDescent="0.25">
      <c r="A79" s="16"/>
      <c r="B79" s="113" t="s">
        <v>7</v>
      </c>
      <c r="C79" s="125" t="s">
        <v>1</v>
      </c>
      <c r="D79" s="26">
        <v>0.12</v>
      </c>
      <c r="E79" s="35">
        <v>0.35</v>
      </c>
      <c r="F79" s="7" t="s">
        <v>61</v>
      </c>
      <c r="G79" s="12"/>
      <c r="H79" s="36">
        <v>4467709</v>
      </c>
      <c r="I79" s="37">
        <v>-53.217633326125643</v>
      </c>
      <c r="J79" s="37">
        <v>-14.904427905470719</v>
      </c>
      <c r="K79" s="38">
        <v>879900</v>
      </c>
      <c r="L79" s="37">
        <v>-44.021732215337245</v>
      </c>
      <c r="M79" s="37">
        <v>-9.7847506597739837</v>
      </c>
      <c r="N79" s="36">
        <v>5496</v>
      </c>
      <c r="O79" s="37">
        <v>-48.10198300283286</v>
      </c>
      <c r="P79" s="37">
        <v>-26.973159712994949</v>
      </c>
      <c r="Q79" s="38">
        <v>3071</v>
      </c>
      <c r="R79" s="37">
        <v>-47.097329888027559</v>
      </c>
      <c r="S79" s="55">
        <v>-29.27</v>
      </c>
      <c r="T79" s="17"/>
      <c r="U79" s="17"/>
      <c r="V79" s="17"/>
      <c r="W79" s="17"/>
      <c r="X79" s="17"/>
      <c r="Y79" s="17"/>
      <c r="Z79" s="17"/>
      <c r="AA79" s="17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</row>
    <row r="80" spans="1:38" ht="14.1" hidden="1" customHeight="1" x14ac:dyDescent="0.25">
      <c r="A80" s="16"/>
      <c r="B80" s="113" t="s">
        <v>8</v>
      </c>
      <c r="C80" s="125"/>
      <c r="D80" s="26">
        <v>0.12</v>
      </c>
      <c r="E80" s="35">
        <v>0.33</v>
      </c>
      <c r="F80" s="7" t="s">
        <v>73</v>
      </c>
      <c r="G80" s="12"/>
      <c r="H80" s="36">
        <v>6961035</v>
      </c>
      <c r="I80" s="37">
        <v>55.807708156462297</v>
      </c>
      <c r="J80" s="37">
        <v>-26.628865772922701</v>
      </c>
      <c r="K80" s="38">
        <v>1247455</v>
      </c>
      <c r="L80" s="37">
        <v>41.772360495510853</v>
      </c>
      <c r="M80" s="37">
        <v>-19.507555593410416</v>
      </c>
      <c r="N80" s="36">
        <v>8059</v>
      </c>
      <c r="O80" s="37">
        <v>46.633915574963609</v>
      </c>
      <c r="P80" s="37">
        <v>-37.893033292231813</v>
      </c>
      <c r="Q80" s="38">
        <v>4121</v>
      </c>
      <c r="R80" s="37">
        <v>34.190817323347446</v>
      </c>
      <c r="S80" s="55">
        <v>-40.815740341806695</v>
      </c>
      <c r="T80" s="17"/>
      <c r="U80" s="17"/>
      <c r="V80" s="17"/>
      <c r="W80" s="17"/>
      <c r="X80" s="17"/>
      <c r="Y80" s="17"/>
      <c r="Z80" s="17"/>
      <c r="AA80" s="17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</row>
    <row r="81" spans="1:38" ht="14.1" hidden="1" customHeight="1" x14ac:dyDescent="0.25">
      <c r="A81" s="16"/>
      <c r="B81" s="113" t="s">
        <v>9</v>
      </c>
      <c r="C81" s="125"/>
      <c r="D81" s="26">
        <v>0.12</v>
      </c>
      <c r="E81" s="35">
        <v>0.4</v>
      </c>
      <c r="F81" s="7" t="s">
        <v>81</v>
      </c>
      <c r="G81" s="12"/>
      <c r="H81" s="36">
        <v>7983063</v>
      </c>
      <c r="I81" s="37">
        <v>14.68212701128496</v>
      </c>
      <c r="J81" s="37">
        <v>20.344804817734008</v>
      </c>
      <c r="K81" s="38">
        <v>1283316</v>
      </c>
      <c r="L81" s="37">
        <v>2.8747329562990247</v>
      </c>
      <c r="M81" s="37">
        <v>8.6821866925474911</v>
      </c>
      <c r="N81" s="36">
        <v>9888</v>
      </c>
      <c r="O81" s="37">
        <v>22.695123464449686</v>
      </c>
      <c r="P81" s="37">
        <v>-7.6664487813988229</v>
      </c>
      <c r="Q81" s="38">
        <v>5145</v>
      </c>
      <c r="R81" s="37">
        <v>24.848337782091726</v>
      </c>
      <c r="S81" s="55">
        <v>-13.2085020242915</v>
      </c>
      <c r="T81" s="17"/>
      <c r="U81" s="17"/>
      <c r="V81" s="17"/>
      <c r="W81" s="17"/>
      <c r="X81" s="17"/>
      <c r="Y81" s="17"/>
      <c r="Z81" s="17"/>
      <c r="AA81" s="17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</row>
    <row r="82" spans="1:38" ht="14.1" hidden="1" customHeight="1" x14ac:dyDescent="0.25">
      <c r="A82" s="16"/>
      <c r="B82" s="113" t="s">
        <v>10</v>
      </c>
      <c r="C82" s="125"/>
      <c r="D82" s="26">
        <v>0.12</v>
      </c>
      <c r="E82" s="35">
        <v>0.38</v>
      </c>
      <c r="F82" s="7" t="s">
        <v>75</v>
      </c>
      <c r="G82" s="12"/>
      <c r="H82" s="36">
        <v>6962491</v>
      </c>
      <c r="I82" s="37">
        <v>-12.784215782839242</v>
      </c>
      <c r="J82" s="37">
        <v>-8.0955849391931878</v>
      </c>
      <c r="K82" s="38">
        <v>1276447</v>
      </c>
      <c r="L82" s="37">
        <v>-0.53525398265119417</v>
      </c>
      <c r="M82" s="37">
        <v>-5.223926587630114</v>
      </c>
      <c r="N82" s="36">
        <v>8688</v>
      </c>
      <c r="O82" s="37">
        <v>-12.135922330097088</v>
      </c>
      <c r="P82" s="37">
        <v>-22.677109291562832</v>
      </c>
      <c r="Q82" s="38">
        <v>4893</v>
      </c>
      <c r="R82" s="37">
        <v>-4.8979591836734695</v>
      </c>
      <c r="S82" s="55">
        <v>-30.318997436627743</v>
      </c>
      <c r="T82" s="17"/>
      <c r="U82" s="17"/>
      <c r="V82" s="17"/>
      <c r="W82" s="17"/>
      <c r="X82" s="17"/>
      <c r="Y82" s="17"/>
      <c r="Z82" s="17"/>
      <c r="AA82" s="17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</row>
    <row r="83" spans="1:38" ht="14.1" hidden="1" customHeight="1" x14ac:dyDescent="0.25">
      <c r="A83" s="16"/>
      <c r="B83" s="113" t="s">
        <v>11</v>
      </c>
      <c r="C83" s="125"/>
      <c r="D83" s="26">
        <v>0.13</v>
      </c>
      <c r="E83" s="35">
        <v>0.36</v>
      </c>
      <c r="F83" s="7" t="s">
        <v>64</v>
      </c>
      <c r="G83" s="12"/>
      <c r="H83" s="36">
        <v>4928147</v>
      </c>
      <c r="I83" s="37">
        <v>-29.218623047412194</v>
      </c>
      <c r="J83" s="37">
        <v>-9.5966494523862984</v>
      </c>
      <c r="K83" s="38">
        <v>1055351</v>
      </c>
      <c r="L83" s="37">
        <v>-17.321204875721435</v>
      </c>
      <c r="M83" s="37">
        <v>-11.140309516191502</v>
      </c>
      <c r="N83" s="36">
        <v>6630</v>
      </c>
      <c r="O83" s="37">
        <v>-23.687845303867402</v>
      </c>
      <c r="P83" s="37">
        <v>-21.024419297200716</v>
      </c>
      <c r="Q83" s="38">
        <v>3765</v>
      </c>
      <c r="R83" s="37">
        <v>-23.053341508277132</v>
      </c>
      <c r="S83" s="55">
        <v>-24.138625831150513</v>
      </c>
      <c r="T83" s="17"/>
      <c r="U83" s="17"/>
      <c r="V83" s="17"/>
      <c r="W83" s="17"/>
      <c r="X83" s="17"/>
      <c r="Y83" s="17"/>
      <c r="Z83" s="17"/>
      <c r="AA83" s="17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</row>
    <row r="84" spans="1:38" ht="14.1" hidden="1" customHeight="1" x14ac:dyDescent="0.25">
      <c r="A84" s="16"/>
      <c r="B84" s="113" t="s">
        <v>12</v>
      </c>
      <c r="C84" s="125"/>
      <c r="D84" s="26">
        <v>0.11</v>
      </c>
      <c r="E84" s="35">
        <v>0.39</v>
      </c>
      <c r="F84" s="7" t="s">
        <v>21</v>
      </c>
      <c r="G84" s="12"/>
      <c r="H84" s="36">
        <v>8570793</v>
      </c>
      <c r="I84" s="37">
        <v>73.915124690882806</v>
      </c>
      <c r="J84" s="37">
        <v>-5.9722089659326159</v>
      </c>
      <c r="K84" s="38">
        <v>1462133</v>
      </c>
      <c r="L84" s="37">
        <v>38.544711664649959</v>
      </c>
      <c r="M84" s="37">
        <v>-5.5494044081548282</v>
      </c>
      <c r="N84" s="36">
        <v>9496</v>
      </c>
      <c r="O84" s="37">
        <v>43.227752639517348</v>
      </c>
      <c r="P84" s="37">
        <v>-27.049243297226706</v>
      </c>
      <c r="Q84" s="38">
        <v>5737</v>
      </c>
      <c r="R84" s="37">
        <v>52.377158034528549</v>
      </c>
      <c r="S84" s="55">
        <v>-16.903244495944381</v>
      </c>
      <c r="T84" s="17"/>
      <c r="U84" s="17"/>
      <c r="V84" s="17"/>
      <c r="W84" s="17"/>
      <c r="X84" s="17"/>
      <c r="Y84" s="17"/>
      <c r="Z84" s="17"/>
      <c r="AA84" s="17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</row>
    <row r="85" spans="1:38" ht="14.1" hidden="1" customHeight="1" x14ac:dyDescent="0.25">
      <c r="A85" s="16"/>
      <c r="B85" s="113" t="s">
        <v>13</v>
      </c>
      <c r="C85" s="125"/>
      <c r="D85" s="26">
        <v>0.12</v>
      </c>
      <c r="E85" s="35">
        <v>0.36</v>
      </c>
      <c r="F85" s="7" t="s">
        <v>69</v>
      </c>
      <c r="G85" s="12"/>
      <c r="H85" s="36">
        <v>5537177</v>
      </c>
      <c r="I85" s="37">
        <v>-35.394811191916546</v>
      </c>
      <c r="J85" s="37">
        <v>-26.246860397108733</v>
      </c>
      <c r="K85" s="38">
        <v>1159738</v>
      </c>
      <c r="L85" s="37">
        <v>-20.681771083752299</v>
      </c>
      <c r="M85" s="37">
        <v>-17.110831416088278</v>
      </c>
      <c r="N85" s="36">
        <v>6915</v>
      </c>
      <c r="O85" s="37">
        <v>-27.179865206402699</v>
      </c>
      <c r="P85" s="37">
        <v>-28.770086526576023</v>
      </c>
      <c r="Q85" s="38">
        <v>4211</v>
      </c>
      <c r="R85" s="37">
        <v>-26.599267910057524</v>
      </c>
      <c r="S85" s="55">
        <v>-22.662993572084481</v>
      </c>
      <c r="T85" s="17"/>
      <c r="U85" s="17"/>
      <c r="V85" s="17"/>
      <c r="W85" s="17"/>
      <c r="X85" s="17"/>
      <c r="Y85" s="17"/>
      <c r="Z85" s="17"/>
      <c r="AA85" s="17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</row>
    <row r="86" spans="1:38" ht="14.1" hidden="1" customHeight="1" x14ac:dyDescent="0.25">
      <c r="A86" s="16"/>
      <c r="B86" s="113" t="s">
        <v>14</v>
      </c>
      <c r="C86" s="125"/>
      <c r="D86" s="26">
        <v>0.1</v>
      </c>
      <c r="E86" s="35">
        <v>0.34</v>
      </c>
      <c r="F86" s="7" t="s">
        <v>85</v>
      </c>
      <c r="G86" s="12"/>
      <c r="H86" s="36">
        <v>8052990</v>
      </c>
      <c r="I86" s="37">
        <v>45.434939139565159</v>
      </c>
      <c r="J86" s="37">
        <v>43.711238025758838</v>
      </c>
      <c r="K86" s="38">
        <v>1310293</v>
      </c>
      <c r="L86" s="37">
        <v>12.981811409128612</v>
      </c>
      <c r="M86" s="37">
        <v>15.480538389133509</v>
      </c>
      <c r="N86" s="36">
        <v>8342</v>
      </c>
      <c r="O86" s="37">
        <v>20.636297903109181</v>
      </c>
      <c r="P86" s="37">
        <v>8.1130119232763089</v>
      </c>
      <c r="Q86" s="38">
        <v>4493</v>
      </c>
      <c r="R86" s="37">
        <v>6.6967466160056999</v>
      </c>
      <c r="S86" s="55">
        <v>2.4162297697743331</v>
      </c>
      <c r="T86" s="17"/>
      <c r="U86" s="17"/>
      <c r="V86" s="17"/>
      <c r="W86" s="17"/>
      <c r="X86" s="17"/>
      <c r="Y86" s="17"/>
      <c r="Z86" s="17"/>
      <c r="AA86" s="17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</row>
    <row r="87" spans="1:38" ht="14.1" hidden="1" customHeight="1" x14ac:dyDescent="0.25">
      <c r="A87" s="16"/>
      <c r="B87" s="113" t="s">
        <v>15</v>
      </c>
      <c r="C87" s="125"/>
      <c r="D87" s="26">
        <v>0.13</v>
      </c>
      <c r="E87" s="35">
        <v>0.5</v>
      </c>
      <c r="F87" s="7" t="s">
        <v>75</v>
      </c>
      <c r="G87" s="12"/>
      <c r="H87" s="36">
        <v>6965864</v>
      </c>
      <c r="I87" s="37">
        <v>-13.499656649269401</v>
      </c>
      <c r="J87" s="37">
        <v>-23.764667462013193</v>
      </c>
      <c r="K87" s="38">
        <v>1219493</v>
      </c>
      <c r="L87" s="37">
        <v>-6.9297477739711653</v>
      </c>
      <c r="M87" s="37">
        <v>-18.726528359905924</v>
      </c>
      <c r="N87" s="36">
        <v>9036</v>
      </c>
      <c r="O87" s="37">
        <v>8.3193478782066652</v>
      </c>
      <c r="P87" s="37">
        <v>-25.463994060876022</v>
      </c>
      <c r="Q87" s="38">
        <v>6081</v>
      </c>
      <c r="R87" s="37">
        <v>35.343868239483641</v>
      </c>
      <c r="S87" s="55">
        <v>-7.188644688644688</v>
      </c>
      <c r="T87" s="17"/>
      <c r="U87" s="17"/>
      <c r="V87" s="17"/>
      <c r="W87" s="17"/>
      <c r="X87" s="17"/>
      <c r="Y87" s="17"/>
      <c r="Z87" s="17"/>
      <c r="AA87" s="17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</row>
    <row r="88" spans="1:38" ht="14.1" hidden="1" customHeight="1" x14ac:dyDescent="0.25">
      <c r="A88" s="16"/>
      <c r="B88" s="113" t="s">
        <v>16</v>
      </c>
      <c r="C88" s="125"/>
      <c r="D88" s="26">
        <v>0.12</v>
      </c>
      <c r="E88" s="35">
        <v>0.36</v>
      </c>
      <c r="F88" s="7" t="s">
        <v>69</v>
      </c>
      <c r="G88" s="12"/>
      <c r="H88" s="36">
        <v>5259263</v>
      </c>
      <c r="I88" s="37">
        <v>-24.499487787875275</v>
      </c>
      <c r="J88" s="37">
        <v>-28.559123572001035</v>
      </c>
      <c r="K88" s="38">
        <v>1064149</v>
      </c>
      <c r="L88" s="37">
        <v>-12.738408502549831</v>
      </c>
      <c r="M88" s="37">
        <v>-18.175680819112838</v>
      </c>
      <c r="N88" s="36">
        <v>6400</v>
      </c>
      <c r="O88" s="37">
        <v>-29.172200088534751</v>
      </c>
      <c r="P88" s="37">
        <v>-30.668399956667752</v>
      </c>
      <c r="Q88" s="38">
        <v>3779</v>
      </c>
      <c r="R88" s="37">
        <v>-37.855615852655809</v>
      </c>
      <c r="S88" s="55">
        <v>-13.325688073394495</v>
      </c>
      <c r="T88" s="17"/>
      <c r="U88" s="17"/>
      <c r="V88" s="17"/>
      <c r="W88" s="17"/>
      <c r="X88" s="17"/>
      <c r="Y88" s="17"/>
      <c r="Z88" s="17"/>
      <c r="AA88" s="17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</row>
    <row r="89" spans="1:38" ht="15" hidden="1" customHeight="1" x14ac:dyDescent="0.25">
      <c r="A89" s="16"/>
      <c r="B89" s="113" t="s">
        <v>17</v>
      </c>
      <c r="C89" s="125"/>
      <c r="D89" s="26">
        <v>0.11</v>
      </c>
      <c r="E89" s="35">
        <v>0.45</v>
      </c>
      <c r="F89" s="7" t="s">
        <v>82</v>
      </c>
      <c r="G89" s="12"/>
      <c r="H89" s="36">
        <v>8345625</v>
      </c>
      <c r="I89" s="37">
        <v>58.684306147078026</v>
      </c>
      <c r="J89" s="37">
        <v>49.10876441954224</v>
      </c>
      <c r="K89" s="38">
        <v>1405489</v>
      </c>
      <c r="L89" s="37">
        <v>32.076335174867431</v>
      </c>
      <c r="M89" s="37">
        <v>14.392672300478655</v>
      </c>
      <c r="N89" s="36">
        <v>9417</v>
      </c>
      <c r="O89" s="37">
        <v>47.140625</v>
      </c>
      <c r="P89" s="37">
        <v>22.330475448168354</v>
      </c>
      <c r="Q89" s="38">
        <v>6267</v>
      </c>
      <c r="R89" s="37">
        <v>65.837523154273612</v>
      </c>
      <c r="S89" s="55">
        <v>35.914118412491867</v>
      </c>
      <c r="T89" s="17"/>
      <c r="U89" s="17"/>
      <c r="V89" s="17"/>
      <c r="W89" s="17"/>
      <c r="X89" s="17"/>
      <c r="Y89" s="17"/>
      <c r="Z89" s="17"/>
      <c r="AA89" s="17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</row>
    <row r="90" spans="1:38" ht="15" hidden="1" customHeight="1" x14ac:dyDescent="0.25">
      <c r="A90" s="16"/>
      <c r="B90" s="113" t="s">
        <v>86</v>
      </c>
      <c r="C90" s="56" t="s">
        <v>1</v>
      </c>
      <c r="D90" s="26">
        <v>0.1</v>
      </c>
      <c r="E90" s="35">
        <v>0.32</v>
      </c>
      <c r="F90" s="7">
        <v>17</v>
      </c>
      <c r="G90" s="104">
        <v>1</v>
      </c>
      <c r="H90" s="36">
        <v>6687730</v>
      </c>
      <c r="I90" s="37">
        <f t="shared" ref="I90:I101" si="4">(H90-H89)/H89*100</f>
        <v>-19.865438478244592</v>
      </c>
      <c r="J90" s="37">
        <f t="shared" ref="J90:J101" si="5">(H90-H78)/H78*100</f>
        <v>-29.971303619848616</v>
      </c>
      <c r="K90" s="38">
        <v>1137300</v>
      </c>
      <c r="L90" s="37">
        <f t="shared" ref="L90:L101" si="6">(K90-K89)/K89*100</f>
        <v>-19.081543861246868</v>
      </c>
      <c r="M90" s="37">
        <f t="shared" ref="M90:M101" si="7">(K90-K78)/K78*100</f>
        <v>-27.646228035575689</v>
      </c>
      <c r="N90" s="36">
        <v>6487</v>
      </c>
      <c r="O90" s="37">
        <f t="shared" ref="O90:O97" si="8">(N90-N89)/N89*100</f>
        <v>-31.113942869278965</v>
      </c>
      <c r="P90" s="37">
        <f t="shared" ref="P90:P97" si="9">(N90-N78)/N78*100</f>
        <v>-38.744098205854584</v>
      </c>
      <c r="Q90" s="38">
        <v>3610</v>
      </c>
      <c r="R90" s="37">
        <f t="shared" ref="R90:R97" si="10">(Q90-Q89)/Q89*100</f>
        <v>-42.396681027604913</v>
      </c>
      <c r="S90" s="40">
        <f t="shared" ref="S90:S97" si="11">(Q90-Q78)/Q78*100</f>
        <v>-37.812230835486652</v>
      </c>
      <c r="T90" s="17"/>
      <c r="U90" s="17"/>
      <c r="V90" s="17"/>
      <c r="W90" s="17"/>
      <c r="X90" s="17"/>
      <c r="Y90" s="17"/>
      <c r="Z90" s="17"/>
      <c r="AA90" s="17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</row>
    <row r="91" spans="1:38" ht="14.1" hidden="1" customHeight="1" x14ac:dyDescent="0.25">
      <c r="A91" s="16"/>
      <c r="B91" s="113" t="s">
        <v>7</v>
      </c>
      <c r="C91" s="56"/>
      <c r="D91" s="26">
        <v>0.1</v>
      </c>
      <c r="E91" s="35">
        <v>0.28000000000000003</v>
      </c>
      <c r="F91" s="7">
        <v>20</v>
      </c>
      <c r="G91" s="104">
        <v>0</v>
      </c>
      <c r="H91" s="36">
        <v>4647469</v>
      </c>
      <c r="I91" s="37">
        <f t="shared" si="4"/>
        <v>-30.507526470117664</v>
      </c>
      <c r="J91" s="37">
        <f t="shared" si="5"/>
        <v>4.0235386861588349</v>
      </c>
      <c r="K91" s="38">
        <v>966837</v>
      </c>
      <c r="L91" s="37">
        <f t="shared" si="6"/>
        <v>-14.988393563703509</v>
      </c>
      <c r="M91" s="37">
        <f t="shared" si="7"/>
        <v>9.8803273099215811</v>
      </c>
      <c r="N91" s="36">
        <v>4677</v>
      </c>
      <c r="O91" s="37">
        <f t="shared" si="8"/>
        <v>-27.901957761677199</v>
      </c>
      <c r="P91" s="37">
        <f t="shared" si="9"/>
        <v>-14.901746724890829</v>
      </c>
      <c r="Q91" s="38">
        <v>2750</v>
      </c>
      <c r="R91" s="37">
        <f t="shared" si="10"/>
        <v>-23.822714681440445</v>
      </c>
      <c r="S91" s="40">
        <f t="shared" si="11"/>
        <v>-10.45262129599479</v>
      </c>
      <c r="T91" s="17"/>
      <c r="U91" s="17"/>
      <c r="V91" s="17"/>
      <c r="W91" s="17"/>
      <c r="X91" s="17"/>
      <c r="Y91" s="17"/>
      <c r="Z91" s="17"/>
      <c r="AA91" s="17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</row>
    <row r="92" spans="1:38" ht="14.1" hidden="1" customHeight="1" x14ac:dyDescent="0.25">
      <c r="A92" s="16"/>
      <c r="B92" s="113" t="s">
        <v>8</v>
      </c>
      <c r="C92" s="56"/>
      <c r="D92" s="26">
        <v>0.1</v>
      </c>
      <c r="E92" s="35">
        <v>0.34</v>
      </c>
      <c r="F92" s="7">
        <v>22</v>
      </c>
      <c r="G92" s="104">
        <v>2</v>
      </c>
      <c r="H92" s="36">
        <v>7931625</v>
      </c>
      <c r="I92" s="37">
        <f t="shared" si="4"/>
        <v>70.665474046195897</v>
      </c>
      <c r="J92" s="37">
        <f t="shared" si="5"/>
        <v>13.943185172894548</v>
      </c>
      <c r="K92" s="38">
        <v>1382228</v>
      </c>
      <c r="L92" s="37">
        <f t="shared" si="6"/>
        <v>42.963912220984504</v>
      </c>
      <c r="M92" s="37">
        <f t="shared" si="7"/>
        <v>10.803836611340689</v>
      </c>
      <c r="N92" s="36">
        <v>8177</v>
      </c>
      <c r="O92" s="37">
        <f t="shared" si="8"/>
        <v>74.83429548856104</v>
      </c>
      <c r="P92" s="37">
        <f t="shared" si="9"/>
        <v>1.4642015138354634</v>
      </c>
      <c r="Q92" s="38">
        <v>4658</v>
      </c>
      <c r="R92" s="37">
        <f t="shared" si="10"/>
        <v>69.381818181818176</v>
      </c>
      <c r="S92" s="40">
        <f t="shared" si="11"/>
        <v>13.030817762678963</v>
      </c>
      <c r="T92" s="17"/>
      <c r="U92" s="17"/>
      <c r="V92" s="17"/>
      <c r="W92" s="17"/>
      <c r="X92" s="17"/>
      <c r="Y92" s="17"/>
      <c r="Z92" s="17"/>
      <c r="AA92" s="17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</row>
    <row r="93" spans="1:38" ht="14.1" hidden="1" customHeight="1" x14ac:dyDescent="0.25">
      <c r="A93" s="16"/>
      <c r="B93" s="113" t="s">
        <v>9</v>
      </c>
      <c r="C93" s="56"/>
      <c r="D93" s="26">
        <v>0.12</v>
      </c>
      <c r="E93" s="35">
        <v>0.33</v>
      </c>
      <c r="F93" s="7">
        <v>20</v>
      </c>
      <c r="G93" s="104">
        <v>1</v>
      </c>
      <c r="H93" s="36">
        <v>6046380</v>
      </c>
      <c r="I93" s="37">
        <f t="shared" si="4"/>
        <v>-23.768710699257721</v>
      </c>
      <c r="J93" s="37">
        <f t="shared" si="5"/>
        <v>-24.259898738115933</v>
      </c>
      <c r="K93" s="38">
        <v>1092826</v>
      </c>
      <c r="L93" s="37">
        <f t="shared" si="6"/>
        <v>-20.937356210408122</v>
      </c>
      <c r="M93" s="37">
        <f t="shared" si="7"/>
        <v>-14.843577108054445</v>
      </c>
      <c r="N93" s="36">
        <v>7224</v>
      </c>
      <c r="O93" s="37">
        <f t="shared" si="8"/>
        <v>-11.654641066405773</v>
      </c>
      <c r="P93" s="37">
        <f t="shared" si="9"/>
        <v>-26.941747572815533</v>
      </c>
      <c r="Q93" s="38">
        <v>3635</v>
      </c>
      <c r="R93" s="37">
        <f t="shared" si="10"/>
        <v>-21.962215543151569</v>
      </c>
      <c r="S93" s="40">
        <f t="shared" si="11"/>
        <v>-29.348882410106903</v>
      </c>
      <c r="T93" s="17"/>
      <c r="U93" s="17"/>
      <c r="V93" s="17"/>
      <c r="W93" s="17"/>
      <c r="X93" s="17"/>
      <c r="Y93" s="17"/>
      <c r="Z93" s="17"/>
      <c r="AA93" s="17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</row>
    <row r="94" spans="1:38" ht="14.1" hidden="1" customHeight="1" x14ac:dyDescent="0.25">
      <c r="A94" s="16"/>
      <c r="B94" s="113" t="s">
        <v>10</v>
      </c>
      <c r="C94" s="56"/>
      <c r="D94" s="26">
        <v>0.1</v>
      </c>
      <c r="E94" s="35">
        <v>0.31</v>
      </c>
      <c r="F94" s="7">
        <v>20</v>
      </c>
      <c r="G94" s="104">
        <v>0</v>
      </c>
      <c r="H94" s="36">
        <v>4719582</v>
      </c>
      <c r="I94" s="37">
        <f t="shared" si="4"/>
        <v>-21.943675389241164</v>
      </c>
      <c r="J94" s="37">
        <f t="shared" si="5"/>
        <v>-32.214174495880854</v>
      </c>
      <c r="K94" s="38">
        <v>988406</v>
      </c>
      <c r="L94" s="37">
        <f t="shared" si="6"/>
        <v>-9.5550435293450207</v>
      </c>
      <c r="M94" s="37">
        <f t="shared" si="7"/>
        <v>-22.565840963236234</v>
      </c>
      <c r="N94" s="36">
        <v>4933</v>
      </c>
      <c r="O94" s="37">
        <f t="shared" si="8"/>
        <v>-31.71373200442968</v>
      </c>
      <c r="P94" s="37">
        <f t="shared" si="9"/>
        <v>-43.220534069981589</v>
      </c>
      <c r="Q94" s="38">
        <v>3076</v>
      </c>
      <c r="R94" s="37">
        <f t="shared" si="10"/>
        <v>-15.378266850068774</v>
      </c>
      <c r="S94" s="40">
        <f t="shared" si="11"/>
        <v>-37.134682199059881</v>
      </c>
      <c r="T94" s="17"/>
      <c r="U94" s="17"/>
      <c r="V94" s="17"/>
      <c r="W94" s="17"/>
      <c r="X94" s="17"/>
      <c r="Y94" s="17"/>
      <c r="Z94" s="17"/>
      <c r="AA94" s="17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</row>
    <row r="95" spans="1:38" ht="14.1" hidden="1" customHeight="1" x14ac:dyDescent="0.25">
      <c r="A95" s="16"/>
      <c r="B95" s="113" t="s">
        <v>11</v>
      </c>
      <c r="C95" s="56"/>
      <c r="D95" s="26">
        <v>0.09</v>
      </c>
      <c r="E95" s="35">
        <v>0.4</v>
      </c>
      <c r="F95" s="7">
        <v>21</v>
      </c>
      <c r="G95" s="104">
        <v>2</v>
      </c>
      <c r="H95" s="36">
        <v>7339044</v>
      </c>
      <c r="I95" s="37">
        <f t="shared" si="4"/>
        <v>55.501991489924322</v>
      </c>
      <c r="J95" s="37">
        <f t="shared" si="5"/>
        <v>48.920963599503018</v>
      </c>
      <c r="K95" s="38">
        <v>1242409</v>
      </c>
      <c r="L95" s="37">
        <f t="shared" si="6"/>
        <v>25.698245457838176</v>
      </c>
      <c r="M95" s="37">
        <f t="shared" si="7"/>
        <v>17.724719074506964</v>
      </c>
      <c r="N95" s="36">
        <v>6355</v>
      </c>
      <c r="O95" s="37">
        <f t="shared" si="8"/>
        <v>28.826272045408473</v>
      </c>
      <c r="P95" s="37">
        <f t="shared" si="9"/>
        <v>-4.1478129713423826</v>
      </c>
      <c r="Q95" s="38">
        <v>4945</v>
      </c>
      <c r="R95" s="37">
        <f t="shared" si="10"/>
        <v>60.760728218465545</v>
      </c>
      <c r="S95" s="40">
        <f t="shared" si="11"/>
        <v>31.341301460823374</v>
      </c>
      <c r="T95" s="17"/>
      <c r="U95" s="17"/>
      <c r="V95" s="17"/>
      <c r="W95" s="17"/>
      <c r="X95" s="17"/>
      <c r="Y95" s="17"/>
      <c r="Z95" s="17"/>
      <c r="AA95" s="17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</row>
    <row r="96" spans="1:38" ht="14.1" hidden="1" customHeight="1" x14ac:dyDescent="0.25">
      <c r="A96" s="16"/>
      <c r="B96" s="113" t="s">
        <v>12</v>
      </c>
      <c r="C96" s="56"/>
      <c r="D96" s="26">
        <v>0.08</v>
      </c>
      <c r="E96" s="35">
        <v>0.25</v>
      </c>
      <c r="F96" s="7">
        <v>23</v>
      </c>
      <c r="G96" s="104">
        <v>1</v>
      </c>
      <c r="H96" s="36">
        <v>6544783</v>
      </c>
      <c r="I96" s="37">
        <f t="shared" si="4"/>
        <v>-10.822404116939481</v>
      </c>
      <c r="J96" s="37">
        <f t="shared" si="5"/>
        <v>-23.638536130787433</v>
      </c>
      <c r="K96" s="38">
        <v>1279987</v>
      </c>
      <c r="L96" s="37">
        <f t="shared" si="6"/>
        <v>3.0246078384815309</v>
      </c>
      <c r="M96" s="37">
        <f t="shared" si="7"/>
        <v>-12.457553451019846</v>
      </c>
      <c r="N96" s="36">
        <v>5147</v>
      </c>
      <c r="O96" s="37">
        <f t="shared" si="8"/>
        <v>-19.008654602675058</v>
      </c>
      <c r="P96" s="37">
        <f t="shared" si="9"/>
        <v>-45.798230834035387</v>
      </c>
      <c r="Q96" s="38">
        <v>3160</v>
      </c>
      <c r="R96" s="37">
        <f t="shared" si="10"/>
        <v>-36.097067745197172</v>
      </c>
      <c r="S96" s="40">
        <f t="shared" si="11"/>
        <v>-44.91894718493986</v>
      </c>
      <c r="T96" s="17"/>
      <c r="U96" s="17"/>
      <c r="V96" s="17"/>
      <c r="W96" s="17"/>
      <c r="X96" s="17"/>
      <c r="Y96" s="17"/>
      <c r="Z96" s="17"/>
      <c r="AA96" s="17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</row>
    <row r="97" spans="1:38" ht="14.1" hidden="1" customHeight="1" x14ac:dyDescent="0.25">
      <c r="A97" s="16"/>
      <c r="B97" s="113" t="s">
        <v>13</v>
      </c>
      <c r="C97" s="56"/>
      <c r="D97" s="26">
        <v>0.09</v>
      </c>
      <c r="E97" s="35">
        <v>0.3</v>
      </c>
      <c r="F97" s="7">
        <v>21</v>
      </c>
      <c r="G97" s="104">
        <v>1</v>
      </c>
      <c r="H97" s="36">
        <v>6074450</v>
      </c>
      <c r="I97" s="37">
        <f t="shared" si="4"/>
        <v>-7.1863803582181403</v>
      </c>
      <c r="J97" s="37">
        <f t="shared" si="5"/>
        <v>9.7030129251782995</v>
      </c>
      <c r="K97" s="38">
        <v>1140919</v>
      </c>
      <c r="L97" s="37">
        <f t="shared" si="6"/>
        <v>-10.864797845603119</v>
      </c>
      <c r="M97" s="37">
        <f t="shared" si="7"/>
        <v>-1.6226940912516445</v>
      </c>
      <c r="N97" s="36">
        <v>5221</v>
      </c>
      <c r="O97" s="37">
        <f t="shared" si="8"/>
        <v>1.4377307169224791</v>
      </c>
      <c r="P97" s="37">
        <f t="shared" si="9"/>
        <v>-24.497469269703544</v>
      </c>
      <c r="Q97" s="38">
        <v>3407</v>
      </c>
      <c r="R97" s="37">
        <f t="shared" si="10"/>
        <v>7.8164556962025316</v>
      </c>
      <c r="S97" s="40">
        <f t="shared" si="11"/>
        <v>-19.092852054143908</v>
      </c>
      <c r="T97" s="17"/>
      <c r="U97" s="17"/>
      <c r="V97" s="17"/>
      <c r="W97" s="17"/>
      <c r="X97" s="17"/>
      <c r="Y97" s="17"/>
      <c r="Z97" s="17"/>
      <c r="AA97" s="17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</row>
    <row r="98" spans="1:38" ht="14.1" hidden="1" customHeight="1" x14ac:dyDescent="0.25">
      <c r="A98" s="16"/>
      <c r="B98" s="113" t="s">
        <v>14</v>
      </c>
      <c r="C98" s="56"/>
      <c r="D98" s="26">
        <v>0.08</v>
      </c>
      <c r="E98" s="35">
        <v>0.28000000000000003</v>
      </c>
      <c r="F98" s="7">
        <v>23</v>
      </c>
      <c r="G98" s="104">
        <v>1</v>
      </c>
      <c r="H98" s="36">
        <v>6449447</v>
      </c>
      <c r="I98" s="37">
        <f t="shared" si="4"/>
        <v>6.1733490274839697</v>
      </c>
      <c r="J98" s="37">
        <f t="shared" si="5"/>
        <v>-19.912392788268704</v>
      </c>
      <c r="K98" s="38">
        <v>1210593</v>
      </c>
      <c r="L98" s="37">
        <f t="shared" si="6"/>
        <v>6.1068314227390372</v>
      </c>
      <c r="M98" s="37">
        <f t="shared" si="7"/>
        <v>-7.608985165913273</v>
      </c>
      <c r="N98" s="36">
        <v>5179</v>
      </c>
      <c r="O98" s="37">
        <v>-0.80444359318138281</v>
      </c>
      <c r="P98" s="37">
        <v>-37.916566770558617</v>
      </c>
      <c r="Q98" s="38">
        <v>3416</v>
      </c>
      <c r="R98" s="37">
        <v>0.26416201937188144</v>
      </c>
      <c r="S98" s="40">
        <v>-23.970620965947028</v>
      </c>
      <c r="T98" s="17"/>
      <c r="U98" s="17"/>
      <c r="V98" s="17"/>
      <c r="W98" s="17"/>
      <c r="X98" s="17"/>
      <c r="Y98" s="17"/>
      <c r="Z98" s="17"/>
      <c r="AA98" s="17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</row>
    <row r="99" spans="1:38" ht="14.1" hidden="1" customHeight="1" x14ac:dyDescent="0.25">
      <c r="A99" s="16"/>
      <c r="B99" s="113" t="s">
        <v>15</v>
      </c>
      <c r="C99" s="56"/>
      <c r="D99" s="26">
        <v>0.1</v>
      </c>
      <c r="E99" s="35">
        <v>0.3</v>
      </c>
      <c r="F99" s="7">
        <v>19</v>
      </c>
      <c r="G99" s="104">
        <v>0</v>
      </c>
      <c r="H99" s="36">
        <v>4904102</v>
      </c>
      <c r="I99" s="37">
        <f t="shared" si="4"/>
        <v>-23.960891530700231</v>
      </c>
      <c r="J99" s="37">
        <f t="shared" si="5"/>
        <v>-29.598080008452648</v>
      </c>
      <c r="K99" s="38">
        <v>988111</v>
      </c>
      <c r="L99" s="37">
        <f t="shared" si="6"/>
        <v>-18.377935441556328</v>
      </c>
      <c r="M99" s="37">
        <f t="shared" si="7"/>
        <v>-18.973622644820427</v>
      </c>
      <c r="N99" s="36">
        <v>4726</v>
      </c>
      <c r="O99" s="37">
        <f>(N99-N98)/N98*100</f>
        <v>-8.7468623286348723</v>
      </c>
      <c r="P99" s="37">
        <f>(N99-N87)/N87*100</f>
        <v>-47.698096502877377</v>
      </c>
      <c r="Q99" s="38">
        <v>2975</v>
      </c>
      <c r="R99" s="37">
        <f>(Q99-Q98)/Q98*100</f>
        <v>-12.909836065573771</v>
      </c>
      <c r="S99" s="40">
        <f>(Q99-Q87)/Q87*100</f>
        <v>-51.077125472784083</v>
      </c>
      <c r="T99" s="17"/>
      <c r="U99" s="17"/>
      <c r="V99" s="17"/>
      <c r="W99" s="17"/>
      <c r="X99" s="17"/>
      <c r="Y99" s="17"/>
      <c r="Z99" s="17"/>
      <c r="AA99" s="17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</row>
    <row r="100" spans="1:38" ht="14.1" hidden="1" customHeight="1" x14ac:dyDescent="0.25">
      <c r="A100" s="16"/>
      <c r="B100" s="113" t="s">
        <v>16</v>
      </c>
      <c r="C100" s="56"/>
      <c r="D100" s="26">
        <v>0.08</v>
      </c>
      <c r="E100" s="35">
        <v>0.31</v>
      </c>
      <c r="F100" s="7">
        <v>21</v>
      </c>
      <c r="G100" s="104">
        <v>2</v>
      </c>
      <c r="H100" s="36">
        <v>7376622</v>
      </c>
      <c r="I100" s="37">
        <f t="shared" si="4"/>
        <v>50.417385282769402</v>
      </c>
      <c r="J100" s="37">
        <f t="shared" si="5"/>
        <v>40.259614322386994</v>
      </c>
      <c r="K100" s="38">
        <v>1246760</v>
      </c>
      <c r="L100" s="37">
        <f t="shared" si="6"/>
        <v>26.176107744980072</v>
      </c>
      <c r="M100" s="37">
        <f t="shared" si="7"/>
        <v>17.160284884917431</v>
      </c>
      <c r="N100" s="36">
        <v>5835</v>
      </c>
      <c r="O100" s="37">
        <f>(N100-N99)/N99*100</f>
        <v>23.465933135844267</v>
      </c>
      <c r="P100" s="37">
        <f>(N100-N88)/N88*100</f>
        <v>-8.828125</v>
      </c>
      <c r="Q100" s="38">
        <v>3883</v>
      </c>
      <c r="R100" s="37">
        <f>(Q100-Q99)/Q99*100</f>
        <v>30.521008403361343</v>
      </c>
      <c r="S100" s="40">
        <f>(Q100-Q88)/Q88*100</f>
        <v>2.7520508070918233</v>
      </c>
      <c r="T100" s="17"/>
      <c r="U100" s="17"/>
      <c r="V100" s="17"/>
      <c r="W100" s="17"/>
      <c r="X100" s="17"/>
      <c r="Y100" s="17"/>
      <c r="Z100" s="17"/>
      <c r="AA100" s="17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</row>
    <row r="101" spans="1:38" ht="14.1" hidden="1" customHeight="1" x14ac:dyDescent="0.25">
      <c r="A101" s="16"/>
      <c r="B101" s="113" t="s">
        <v>17</v>
      </c>
      <c r="C101" s="56"/>
      <c r="D101" s="26">
        <v>0.09</v>
      </c>
      <c r="E101" s="35">
        <v>0.32</v>
      </c>
      <c r="F101" s="7">
        <v>23</v>
      </c>
      <c r="G101" s="104">
        <v>1</v>
      </c>
      <c r="H101" s="36">
        <v>6486724</v>
      </c>
      <c r="I101" s="37">
        <f t="shared" si="4"/>
        <v>-12.063760349927108</v>
      </c>
      <c r="J101" s="37">
        <f t="shared" si="5"/>
        <v>-22.273957912079684</v>
      </c>
      <c r="K101" s="38">
        <v>1294331</v>
      </c>
      <c r="L101" s="37">
        <f t="shared" si="6"/>
        <v>3.8155699573293975</v>
      </c>
      <c r="M101" s="37">
        <f t="shared" si="7"/>
        <v>-7.9088488063584981</v>
      </c>
      <c r="N101" s="36">
        <v>5740</v>
      </c>
      <c r="O101" s="37">
        <f>(N101-N100)/N100*100</f>
        <v>-1.6281062553556127</v>
      </c>
      <c r="P101" s="37">
        <f>(N101-N89)/N89*100</f>
        <v>-39.046405436975682</v>
      </c>
      <c r="Q101" s="38">
        <v>4169</v>
      </c>
      <c r="R101" s="37">
        <f>(Q101-Q100)/Q100*100</f>
        <v>7.3654390934844187</v>
      </c>
      <c r="S101" s="40">
        <f>(Q101-Q89)/Q89*100</f>
        <v>-33.476942715812989</v>
      </c>
      <c r="T101" s="17"/>
      <c r="U101" s="17"/>
      <c r="V101" s="17"/>
      <c r="W101" s="17"/>
      <c r="X101" s="17"/>
      <c r="Y101" s="17"/>
      <c r="Z101" s="17"/>
      <c r="AA101" s="17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</row>
    <row r="102" spans="1:38" ht="14.1" hidden="1" customHeight="1" x14ac:dyDescent="0.25">
      <c r="A102" s="16"/>
      <c r="B102" s="113" t="s">
        <v>87</v>
      </c>
      <c r="C102" s="56"/>
      <c r="D102" s="26">
        <v>0.08</v>
      </c>
      <c r="E102" s="35">
        <v>0.27</v>
      </c>
      <c r="F102" s="7">
        <v>20</v>
      </c>
      <c r="G102" s="104">
        <v>0</v>
      </c>
      <c r="H102" s="36">
        <v>4849247</v>
      </c>
      <c r="I102" s="37">
        <v>-25.243512750041468</v>
      </c>
      <c r="J102" s="37">
        <v>-27.490389115589299</v>
      </c>
      <c r="K102" s="38">
        <v>1089108</v>
      </c>
      <c r="L102" s="37">
        <v>-15.855526909268185</v>
      </c>
      <c r="M102" s="37">
        <v>-4.2374043787918758</v>
      </c>
      <c r="N102" s="36">
        <v>3915</v>
      </c>
      <c r="O102" s="37">
        <v>-31.794425087108014</v>
      </c>
      <c r="P102" s="37">
        <v>-39.648527824880532</v>
      </c>
      <c r="Q102" s="38">
        <v>2924</v>
      </c>
      <c r="R102" s="37">
        <v>-29.863276565123531</v>
      </c>
      <c r="S102" s="40">
        <v>-19.002770083102494</v>
      </c>
      <c r="T102" s="17"/>
      <c r="U102" s="17"/>
      <c r="V102" s="17"/>
      <c r="W102" s="17"/>
      <c r="X102" s="17"/>
      <c r="Y102" s="17"/>
      <c r="Z102" s="17"/>
      <c r="AA102" s="17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</row>
    <row r="103" spans="1:38" ht="14.1" hidden="1" customHeight="1" x14ac:dyDescent="0.25">
      <c r="A103" s="16"/>
      <c r="B103" s="113" t="s">
        <v>7</v>
      </c>
      <c r="C103" s="56" t="s">
        <v>1</v>
      </c>
      <c r="D103" s="26">
        <v>7.0000000000000007E-2</v>
      </c>
      <c r="E103" s="35">
        <v>0.24</v>
      </c>
      <c r="F103" s="7">
        <v>16</v>
      </c>
      <c r="G103" s="104">
        <v>1</v>
      </c>
      <c r="H103" s="36">
        <v>5686534</v>
      </c>
      <c r="I103" s="37">
        <v>17.26633021580464</v>
      </c>
      <c r="J103" s="37">
        <v>22.357653165626278</v>
      </c>
      <c r="K103" s="38">
        <v>999767</v>
      </c>
      <c r="L103" s="37">
        <v>-8.2031350426220353</v>
      </c>
      <c r="M103" s="37">
        <v>3.4059515719816269</v>
      </c>
      <c r="N103" s="36">
        <v>3716</v>
      </c>
      <c r="O103" s="37">
        <v>-5.0830140485312896</v>
      </c>
      <c r="P103" s="37">
        <v>-20.54735941843062</v>
      </c>
      <c r="Q103" s="38">
        <v>2375</v>
      </c>
      <c r="R103" s="37">
        <v>-18.775649794801641</v>
      </c>
      <c r="S103" s="40">
        <v>-13.636363636363635</v>
      </c>
      <c r="T103" s="17"/>
      <c r="U103" s="17"/>
      <c r="V103" s="17"/>
      <c r="W103" s="17"/>
      <c r="X103" s="17"/>
      <c r="Y103" s="17"/>
      <c r="Z103" s="17"/>
      <c r="AA103" s="17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</row>
    <row r="104" spans="1:38" ht="14.1" hidden="1" customHeight="1" x14ac:dyDescent="0.25">
      <c r="A104" s="16"/>
      <c r="B104" s="113" t="s">
        <v>8</v>
      </c>
      <c r="C104" s="56"/>
      <c r="D104" s="26">
        <v>7.0000000000000007E-2</v>
      </c>
      <c r="E104" s="35">
        <v>0.22</v>
      </c>
      <c r="F104" s="7">
        <v>22</v>
      </c>
      <c r="G104" s="104">
        <v>2</v>
      </c>
      <c r="H104" s="36">
        <v>7589672</v>
      </c>
      <c r="I104" s="37">
        <v>33.467451350858006</v>
      </c>
      <c r="J104" s="37">
        <v>-4.3112603029013608</v>
      </c>
      <c r="K104" s="38">
        <v>1357585</v>
      </c>
      <c r="L104" s="37">
        <v>35.790139102410862</v>
      </c>
      <c r="M104" s="37">
        <v>-1.782846245337238</v>
      </c>
      <c r="N104" s="36">
        <v>5399</v>
      </c>
      <c r="O104" s="37">
        <v>45.290635091496235</v>
      </c>
      <c r="P104" s="37">
        <v>-33.973339855692799</v>
      </c>
      <c r="Q104" s="38">
        <v>3048</v>
      </c>
      <c r="R104" s="37">
        <v>28.336842105263159</v>
      </c>
      <c r="S104" s="40">
        <v>-34.564190639759552</v>
      </c>
      <c r="T104" s="17"/>
      <c r="U104" s="17"/>
      <c r="V104" s="17"/>
      <c r="W104" s="17"/>
      <c r="X104" s="17"/>
      <c r="Y104" s="17"/>
      <c r="Z104" s="17"/>
      <c r="AA104" s="17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</row>
    <row r="105" spans="1:38" ht="14.1" hidden="1" customHeight="1" x14ac:dyDescent="0.25">
      <c r="A105" s="16"/>
      <c r="B105" s="113" t="s">
        <v>9</v>
      </c>
      <c r="C105" s="56"/>
      <c r="D105" s="26">
        <v>0.09</v>
      </c>
      <c r="E105" s="35">
        <v>0.23</v>
      </c>
      <c r="F105" s="7">
        <v>19</v>
      </c>
      <c r="G105" s="104">
        <v>0</v>
      </c>
      <c r="H105" s="36">
        <v>4304351</v>
      </c>
      <c r="I105" s="37">
        <v>-43.286732285663994</v>
      </c>
      <c r="J105" s="37">
        <v>-28.811106811017499</v>
      </c>
      <c r="K105" s="38">
        <v>1003349</v>
      </c>
      <c r="L105" s="37">
        <v>-26.093099142963421</v>
      </c>
      <c r="M105" s="37">
        <v>-8.1876712303697019</v>
      </c>
      <c r="N105" s="36">
        <v>3771</v>
      </c>
      <c r="O105" s="37">
        <v>-30.153732172624558</v>
      </c>
      <c r="P105" s="37">
        <v>-47.799003322259139</v>
      </c>
      <c r="Q105" s="38">
        <v>2321</v>
      </c>
      <c r="R105" s="37">
        <v>-23.851706036745409</v>
      </c>
      <c r="S105" s="40">
        <v>-36.148555708390646</v>
      </c>
      <c r="T105" s="17"/>
      <c r="U105" s="17"/>
      <c r="V105" s="17"/>
      <c r="W105" s="17"/>
      <c r="X105" s="17"/>
      <c r="Y105" s="17"/>
      <c r="Z105" s="17"/>
      <c r="AA105" s="17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</row>
    <row r="106" spans="1:38" ht="14.1" hidden="1" customHeight="1" x14ac:dyDescent="0.25">
      <c r="A106" s="16"/>
      <c r="B106" s="113" t="s">
        <v>10</v>
      </c>
      <c r="C106" s="56"/>
      <c r="D106" s="26">
        <v>0.08</v>
      </c>
      <c r="E106" s="35">
        <v>0.27</v>
      </c>
      <c r="F106" s="7">
        <v>21</v>
      </c>
      <c r="G106" s="104">
        <v>2</v>
      </c>
      <c r="H106" s="36">
        <v>7155996</v>
      </c>
      <c r="I106" s="37">
        <v>66.250289532614786</v>
      </c>
      <c r="J106" s="37">
        <v>51.623512421227133</v>
      </c>
      <c r="K106" s="38">
        <v>1299292</v>
      </c>
      <c r="L106" s="37">
        <v>29.49551950517716</v>
      </c>
      <c r="M106" s="37">
        <v>31.453269203141222</v>
      </c>
      <c r="N106" s="36">
        <v>6030</v>
      </c>
      <c r="O106" s="37">
        <v>59.904534606205253</v>
      </c>
      <c r="P106" s="37">
        <v>22.237989053314415</v>
      </c>
      <c r="Q106" s="38">
        <v>3480</v>
      </c>
      <c r="R106" s="37">
        <v>49.935372684187854</v>
      </c>
      <c r="S106" s="40">
        <v>13.133940182054616</v>
      </c>
      <c r="T106" s="17"/>
      <c r="U106" s="17"/>
      <c r="V106" s="17"/>
      <c r="W106" s="17"/>
      <c r="X106" s="17"/>
      <c r="Y106" s="17"/>
      <c r="Z106" s="17"/>
      <c r="AA106" s="17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</row>
    <row r="107" spans="1:38" ht="14.1" hidden="1" customHeight="1" x14ac:dyDescent="0.25">
      <c r="A107" s="16"/>
      <c r="B107" s="113" t="s">
        <v>11</v>
      </c>
      <c r="C107" s="56"/>
      <c r="D107" s="26">
        <v>0.08</v>
      </c>
      <c r="E107" s="35">
        <v>0.27</v>
      </c>
      <c r="F107" s="7">
        <v>21</v>
      </c>
      <c r="G107" s="104">
        <v>1</v>
      </c>
      <c r="H107" s="36">
        <v>5585013</v>
      </c>
      <c r="I107" s="37">
        <v>-21.95338007455566</v>
      </c>
      <c r="J107" s="37">
        <v>-23.899992969111509</v>
      </c>
      <c r="K107" s="38">
        <v>1142277</v>
      </c>
      <c r="L107" s="37">
        <v>-12.084658413966991</v>
      </c>
      <c r="M107" s="37">
        <v>-8.059503754399719</v>
      </c>
      <c r="N107" s="36">
        <v>4552</v>
      </c>
      <c r="O107" s="37">
        <v>-24.510779436152571</v>
      </c>
      <c r="P107" s="37">
        <v>-28.371361132966165</v>
      </c>
      <c r="Q107" s="38">
        <v>3093</v>
      </c>
      <c r="R107" s="37">
        <v>-11.120689655172415</v>
      </c>
      <c r="S107" s="40">
        <v>-37.451971688574318</v>
      </c>
      <c r="T107" s="17"/>
      <c r="U107" s="17"/>
      <c r="V107" s="17"/>
      <c r="W107" s="17"/>
      <c r="X107" s="17"/>
      <c r="Y107" s="17"/>
      <c r="Z107" s="17"/>
      <c r="AA107" s="17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1:38" ht="14.1" hidden="1" customHeight="1" x14ac:dyDescent="0.25">
      <c r="A108" s="16"/>
      <c r="B108" s="113" t="s">
        <v>12</v>
      </c>
      <c r="C108" s="56"/>
      <c r="D108" s="26">
        <v>0.08</v>
      </c>
      <c r="E108" s="35">
        <v>0.24</v>
      </c>
      <c r="F108" s="7">
        <v>22</v>
      </c>
      <c r="G108" s="104">
        <v>0</v>
      </c>
      <c r="H108" s="36">
        <v>4734953</v>
      </c>
      <c r="I108" s="37">
        <v>-15.220376389455136</v>
      </c>
      <c r="J108" s="37">
        <v>-27.653017678355418</v>
      </c>
      <c r="K108" s="38">
        <v>1101444</v>
      </c>
      <c r="L108" s="37">
        <v>-3.5747021081576533</v>
      </c>
      <c r="M108" s="37">
        <v>-13.948813542637541</v>
      </c>
      <c r="N108" s="36">
        <v>3731</v>
      </c>
      <c r="O108" s="37">
        <v>-18.036028119507908</v>
      </c>
      <c r="P108" s="37">
        <v>-27.511171556246357</v>
      </c>
      <c r="Q108" s="38">
        <v>2626</v>
      </c>
      <c r="R108" s="37">
        <v>-15.098609763983188</v>
      </c>
      <c r="S108" s="40">
        <v>-16.898734177215189</v>
      </c>
      <c r="T108" s="17"/>
      <c r="U108" s="17"/>
      <c r="V108" s="17"/>
      <c r="W108" s="17"/>
      <c r="X108" s="17"/>
      <c r="Y108" s="17"/>
      <c r="Z108" s="17"/>
      <c r="AA108" s="17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1:38" ht="14.1" hidden="1" customHeight="1" x14ac:dyDescent="0.25">
      <c r="A109" s="16"/>
      <c r="B109" s="113" t="s">
        <v>13</v>
      </c>
      <c r="C109" s="56"/>
      <c r="D109" s="26">
        <v>0.06</v>
      </c>
      <c r="E109" s="35">
        <v>0.28000000000000003</v>
      </c>
      <c r="F109" s="7">
        <v>22</v>
      </c>
      <c r="G109" s="104">
        <v>2</v>
      </c>
      <c r="H109" s="36">
        <v>6840239</v>
      </c>
      <c r="I109" s="37">
        <v>44.462658869053193</v>
      </c>
      <c r="J109" s="37">
        <v>12.606721596193893</v>
      </c>
      <c r="K109" s="38">
        <v>1317088</v>
      </c>
      <c r="L109" s="37">
        <v>19.578299032905893</v>
      </c>
      <c r="M109" s="37">
        <v>15.44097346086795</v>
      </c>
      <c r="N109" s="36">
        <v>4198</v>
      </c>
      <c r="O109" s="37">
        <v>12.516751541141785</v>
      </c>
      <c r="P109" s="37">
        <v>-19.593947519632255</v>
      </c>
      <c r="Q109" s="38">
        <v>3706</v>
      </c>
      <c r="R109" s="37">
        <v>41.127189642041131</v>
      </c>
      <c r="S109" s="40">
        <v>8.7760493102436161</v>
      </c>
      <c r="T109" s="17"/>
      <c r="U109" s="17"/>
      <c r="V109" s="17"/>
      <c r="W109" s="17"/>
      <c r="X109" s="17"/>
      <c r="Y109" s="17"/>
      <c r="Z109" s="17"/>
      <c r="AA109" s="17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</row>
    <row r="110" spans="1:38" ht="14.1" hidden="1" customHeight="1" x14ac:dyDescent="0.25">
      <c r="A110" s="16"/>
      <c r="B110" s="113" t="s">
        <v>14</v>
      </c>
      <c r="C110" s="56"/>
      <c r="D110" s="26">
        <v>7.0000000000000007E-2</v>
      </c>
      <c r="E110" s="35">
        <v>0.28999999999999998</v>
      </c>
      <c r="F110" s="7">
        <v>21</v>
      </c>
      <c r="G110" s="104">
        <v>1</v>
      </c>
      <c r="H110" s="36">
        <v>5746655</v>
      </c>
      <c r="I110" s="37">
        <v>-15.987511547476629</v>
      </c>
      <c r="J110" s="37">
        <v>-10.896934264286536</v>
      </c>
      <c r="K110" s="38">
        <v>1184502</v>
      </c>
      <c r="L110" s="37">
        <v>-10.066601472338977</v>
      </c>
      <c r="M110" s="37">
        <v>-2.1552247534885796</v>
      </c>
      <c r="N110" s="36">
        <v>3904</v>
      </c>
      <c r="O110" s="37">
        <v>-7.0033349213911382</v>
      </c>
      <c r="P110" s="37">
        <v>-24.618652249469008</v>
      </c>
      <c r="Q110" s="38">
        <v>3433</v>
      </c>
      <c r="R110" s="37">
        <v>-7.3664328116567726</v>
      </c>
      <c r="S110" s="40">
        <v>0.49765807962529279</v>
      </c>
      <c r="T110" s="17"/>
      <c r="U110" s="17"/>
      <c r="V110" s="17"/>
      <c r="W110" s="17"/>
      <c r="X110" s="17"/>
      <c r="Y110" s="17"/>
      <c r="Z110" s="17"/>
      <c r="AA110" s="17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</row>
    <row r="111" spans="1:38" ht="14.1" hidden="1" customHeight="1" x14ac:dyDescent="0.25">
      <c r="A111" s="16"/>
      <c r="B111" s="113" t="s">
        <v>15</v>
      </c>
      <c r="C111" s="56"/>
      <c r="D111" s="26">
        <v>0.08</v>
      </c>
      <c r="E111" s="35">
        <v>0.26</v>
      </c>
      <c r="F111" s="7">
        <v>20</v>
      </c>
      <c r="G111" s="104">
        <v>0</v>
      </c>
      <c r="H111" s="36">
        <v>4494003</v>
      </c>
      <c r="I111" s="37">
        <v>-21.797932884434509</v>
      </c>
      <c r="J111" s="37">
        <v>-8.3623668512604343</v>
      </c>
      <c r="K111" s="38">
        <v>1031037</v>
      </c>
      <c r="L111" s="37">
        <v>-12.956077744064595</v>
      </c>
      <c r="M111" s="37">
        <v>4.3442487736701647</v>
      </c>
      <c r="N111" s="36">
        <v>3512</v>
      </c>
      <c r="O111" s="37">
        <v>-10.040983606557377</v>
      </c>
      <c r="P111" s="37">
        <v>-25.687685146000845</v>
      </c>
      <c r="Q111" s="38">
        <v>2646</v>
      </c>
      <c r="R111" s="37">
        <v>-22.924555782114769</v>
      </c>
      <c r="S111" s="40">
        <v>-11.058823529411764</v>
      </c>
      <c r="T111" s="17"/>
      <c r="U111" s="17"/>
      <c r="V111" s="17"/>
      <c r="W111" s="17"/>
      <c r="X111" s="17"/>
      <c r="Y111" s="17"/>
      <c r="Z111" s="17"/>
      <c r="AA111" s="17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</row>
    <row r="112" spans="1:38" ht="14.1" hidden="1" customHeight="1" x14ac:dyDescent="0.25">
      <c r="A112" s="16"/>
      <c r="B112" s="113" t="s">
        <v>16</v>
      </c>
      <c r="C112" s="56"/>
      <c r="D112" s="26">
        <v>0.06</v>
      </c>
      <c r="E112" s="35">
        <v>0.3</v>
      </c>
      <c r="F112" s="7">
        <v>22</v>
      </c>
      <c r="G112" s="104">
        <v>2</v>
      </c>
      <c r="H112" s="36">
        <v>7125863</v>
      </c>
      <c r="I112" s="37">
        <v>58.563823833673453</v>
      </c>
      <c r="J112" s="37">
        <v>-3.3993744019959271</v>
      </c>
      <c r="K112" s="38">
        <v>1334277</v>
      </c>
      <c r="L112" s="37">
        <v>29.411165651669148</v>
      </c>
      <c r="M112" s="37">
        <v>7.0195546857454518</v>
      </c>
      <c r="N112" s="36">
        <v>4548</v>
      </c>
      <c r="O112" s="37">
        <v>29.498861047835987</v>
      </c>
      <c r="P112" s="37">
        <v>-22.056555269922878</v>
      </c>
      <c r="Q112" s="38">
        <v>4004</v>
      </c>
      <c r="R112" s="37">
        <v>51.322751322751323</v>
      </c>
      <c r="S112" s="40">
        <v>3.1161473087818696</v>
      </c>
      <c r="T112" s="17"/>
      <c r="U112" s="17"/>
      <c r="V112" s="17"/>
      <c r="W112" s="17"/>
      <c r="X112" s="17"/>
      <c r="Y112" s="17"/>
      <c r="Z112" s="17"/>
      <c r="AA112" s="17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</row>
    <row r="113" spans="1:38" ht="14.1" hidden="1" customHeight="1" x14ac:dyDescent="0.25">
      <c r="A113" s="16"/>
      <c r="B113" s="113" t="s">
        <v>17</v>
      </c>
      <c r="C113" s="56"/>
      <c r="D113" s="26">
        <v>0.08</v>
      </c>
      <c r="E113" s="35">
        <v>0.21</v>
      </c>
      <c r="F113" s="7">
        <v>22</v>
      </c>
      <c r="G113" s="104">
        <v>0</v>
      </c>
      <c r="H113" s="36">
        <v>4805472</v>
      </c>
      <c r="I113" s="37">
        <v>-32.562947112511139</v>
      </c>
      <c r="J113" s="37">
        <v>-25.918352622988124</v>
      </c>
      <c r="K113" s="38">
        <v>1151368</v>
      </c>
      <c r="L113" s="37">
        <v>-13.708472828355731</v>
      </c>
      <c r="M113" s="37">
        <v>-11.045319937481215</v>
      </c>
      <c r="N113" s="36">
        <v>3608</v>
      </c>
      <c r="O113" s="37">
        <v>-20.668425681618295</v>
      </c>
      <c r="P113" s="37">
        <v>-37.142857142857146</v>
      </c>
      <c r="Q113" s="38">
        <v>2459</v>
      </c>
      <c r="R113" s="37">
        <v>-38.586413586413585</v>
      </c>
      <c r="S113" s="40">
        <v>-41.017030462940752</v>
      </c>
      <c r="T113" s="17"/>
      <c r="U113" s="17"/>
      <c r="V113" s="17"/>
      <c r="W113" s="17"/>
      <c r="X113" s="17"/>
      <c r="Y113" s="17"/>
      <c r="Z113" s="17"/>
      <c r="AA113" s="17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</row>
    <row r="114" spans="1:38" s="4" customFormat="1" ht="21" hidden="1" customHeight="1" x14ac:dyDescent="0.25">
      <c r="A114" s="57"/>
      <c r="B114" s="114" t="s">
        <v>88</v>
      </c>
      <c r="C114" s="56"/>
      <c r="D114" s="58">
        <v>7.0000000000000007E-2</v>
      </c>
      <c r="E114" s="59">
        <v>0.31</v>
      </c>
      <c r="F114" s="8">
        <v>21</v>
      </c>
      <c r="G114" s="77">
        <v>1</v>
      </c>
      <c r="H114" s="60">
        <v>5925920</v>
      </c>
      <c r="I114" s="61">
        <v>23.316086328252457</v>
      </c>
      <c r="J114" s="61">
        <v>22.202890469386276</v>
      </c>
      <c r="K114" s="62">
        <v>1262274</v>
      </c>
      <c r="L114" s="61">
        <v>9.6325414637196793</v>
      </c>
      <c r="M114" s="61">
        <v>15.899800570742295</v>
      </c>
      <c r="N114" s="60">
        <v>4045</v>
      </c>
      <c r="O114" s="61">
        <v>12.111973392461199</v>
      </c>
      <c r="P114" s="61">
        <v>3.3205619412515963</v>
      </c>
      <c r="Q114" s="62">
        <v>3917</v>
      </c>
      <c r="R114" s="61">
        <v>59.292395282635212</v>
      </c>
      <c r="S114" s="63">
        <v>33.96032831737346</v>
      </c>
      <c r="T114" s="64"/>
      <c r="U114" s="64"/>
      <c r="V114" s="64"/>
      <c r="W114" s="64"/>
      <c r="X114" s="64"/>
      <c r="Y114" s="64"/>
      <c r="Z114" s="64"/>
      <c r="AA114" s="64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</row>
    <row r="115" spans="1:38" ht="14.1" hidden="1" customHeight="1" x14ac:dyDescent="0.25">
      <c r="A115" s="16"/>
      <c r="B115" s="113" t="s">
        <v>7</v>
      </c>
      <c r="C115" s="56" t="s">
        <v>1</v>
      </c>
      <c r="D115" s="26">
        <v>0.06</v>
      </c>
      <c r="E115" s="35">
        <v>0.23</v>
      </c>
      <c r="F115" s="7">
        <v>15</v>
      </c>
      <c r="G115" s="104">
        <v>1</v>
      </c>
      <c r="H115" s="36">
        <v>4818513</v>
      </c>
      <c r="I115" s="37">
        <v>-18.687511812511811</v>
      </c>
      <c r="J115" s="37">
        <v>-15.264500308975556</v>
      </c>
      <c r="K115" s="38">
        <v>931646</v>
      </c>
      <c r="L115" s="37">
        <v>-26.193045250080409</v>
      </c>
      <c r="M115" s="37">
        <v>-6.8136875892082855</v>
      </c>
      <c r="N115" s="36">
        <v>2883</v>
      </c>
      <c r="O115" s="37">
        <v>-28.72682323856613</v>
      </c>
      <c r="P115" s="37">
        <v>-22.416576964477933</v>
      </c>
      <c r="Q115" s="38">
        <v>2188</v>
      </c>
      <c r="R115" s="37">
        <v>-44.140924176665813</v>
      </c>
      <c r="S115" s="40">
        <v>-7.8736842105263163</v>
      </c>
      <c r="T115" s="17"/>
      <c r="U115" s="17"/>
      <c r="V115" s="17"/>
      <c r="W115" s="17"/>
      <c r="X115" s="17"/>
      <c r="Y115" s="17"/>
      <c r="Z115" s="17"/>
      <c r="AA115" s="17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</row>
    <row r="116" spans="1:38" ht="12.75" hidden="1" customHeight="1" x14ac:dyDescent="0.25">
      <c r="A116" s="16"/>
      <c r="B116" s="113" t="s">
        <v>8</v>
      </c>
      <c r="C116" s="56"/>
      <c r="D116" s="26">
        <v>0.06</v>
      </c>
      <c r="E116" s="35">
        <v>0.23</v>
      </c>
      <c r="F116" s="7">
        <v>23</v>
      </c>
      <c r="G116" s="104">
        <v>2</v>
      </c>
      <c r="H116" s="36">
        <v>7073506</v>
      </c>
      <c r="I116" s="37">
        <v>46.798524773099089</v>
      </c>
      <c r="J116" s="37">
        <v>-6.8008999598401623</v>
      </c>
      <c r="K116" s="38">
        <v>1411227</v>
      </c>
      <c r="L116" s="37">
        <v>51.476741165635872</v>
      </c>
      <c r="M116" s="37">
        <v>3.9512811352512003</v>
      </c>
      <c r="N116" s="36">
        <v>4587</v>
      </c>
      <c r="O116" s="37">
        <v>59.105098855359003</v>
      </c>
      <c r="P116" s="37">
        <v>-15.039822189294313</v>
      </c>
      <c r="Q116" s="38">
        <v>3315</v>
      </c>
      <c r="R116" s="37">
        <v>51.508226691042047</v>
      </c>
      <c r="S116" s="40">
        <v>8.7598425196850389</v>
      </c>
      <c r="T116" s="17"/>
      <c r="U116" s="17"/>
      <c r="V116" s="17"/>
      <c r="W116" s="17"/>
      <c r="X116" s="17"/>
      <c r="Y116" s="17"/>
      <c r="Z116" s="17"/>
      <c r="AA116" s="17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</row>
    <row r="117" spans="1:38" s="6" customFormat="1" ht="19.5" hidden="1" customHeight="1" x14ac:dyDescent="0.25">
      <c r="A117" s="65"/>
      <c r="B117" s="115" t="s">
        <v>9</v>
      </c>
      <c r="C117" s="42"/>
      <c r="D117" s="66">
        <v>0.08</v>
      </c>
      <c r="E117" s="67">
        <v>0.24</v>
      </c>
      <c r="F117" s="9">
        <v>19</v>
      </c>
      <c r="G117" s="13">
        <v>0</v>
      </c>
      <c r="H117" s="68">
        <v>3883392</v>
      </c>
      <c r="I117" s="69">
        <v>-45.1</v>
      </c>
      <c r="J117" s="69">
        <v>-9.7799999999999994</v>
      </c>
      <c r="K117" s="70">
        <v>965441</v>
      </c>
      <c r="L117" s="69">
        <v>-31.59</v>
      </c>
      <c r="M117" s="69">
        <v>-3.78</v>
      </c>
      <c r="N117" s="68">
        <v>3158</v>
      </c>
      <c r="O117" s="69">
        <v>-31.15</v>
      </c>
      <c r="P117" s="69">
        <v>-16.260000000000002</v>
      </c>
      <c r="Q117" s="70">
        <v>2282</v>
      </c>
      <c r="R117" s="69">
        <v>-31.16</v>
      </c>
      <c r="S117" s="71">
        <v>-1.68</v>
      </c>
      <c r="T117" s="72"/>
      <c r="U117" s="72"/>
      <c r="V117" s="72"/>
      <c r="W117" s="72"/>
      <c r="X117" s="72"/>
      <c r="Y117" s="72"/>
      <c r="Z117" s="72"/>
      <c r="AA117" s="72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</row>
    <row r="118" spans="1:38" ht="12.75" hidden="1" customHeight="1" x14ac:dyDescent="0.25">
      <c r="A118" s="16"/>
      <c r="B118" s="113" t="s">
        <v>10</v>
      </c>
      <c r="C118" s="56"/>
      <c r="D118" s="26">
        <v>7.0000000000000007E-2</v>
      </c>
      <c r="E118" s="35">
        <v>0.21</v>
      </c>
      <c r="F118" s="10">
        <v>21</v>
      </c>
      <c r="G118" s="105">
        <v>2</v>
      </c>
      <c r="H118" s="36">
        <v>6514433</v>
      </c>
      <c r="I118" s="73">
        <v>67.75</v>
      </c>
      <c r="J118" s="73">
        <v>-8.9700000000000006</v>
      </c>
      <c r="K118" s="38">
        <v>1287099</v>
      </c>
      <c r="L118" s="73">
        <v>33.32</v>
      </c>
      <c r="M118" s="73">
        <v>-0.94</v>
      </c>
      <c r="N118" s="36">
        <v>4263</v>
      </c>
      <c r="O118" s="73">
        <v>34.99</v>
      </c>
      <c r="P118" s="73">
        <v>-29.3</v>
      </c>
      <c r="Q118" s="38">
        <v>2749</v>
      </c>
      <c r="R118" s="73">
        <v>20.46</v>
      </c>
      <c r="S118" s="74">
        <v>-21.01</v>
      </c>
      <c r="T118" s="17"/>
      <c r="U118" s="17"/>
      <c r="V118" s="17"/>
      <c r="W118" s="17"/>
      <c r="X118" s="17"/>
      <c r="Y118" s="17"/>
      <c r="Z118" s="17"/>
      <c r="AA118" s="17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</row>
    <row r="119" spans="1:38" ht="12.75" hidden="1" customHeight="1" x14ac:dyDescent="0.25">
      <c r="A119" s="16"/>
      <c r="B119" s="113" t="s">
        <v>11</v>
      </c>
      <c r="C119" s="56"/>
      <c r="D119" s="26">
        <v>7.0000000000000007E-2</v>
      </c>
      <c r="E119" s="35">
        <v>0.19</v>
      </c>
      <c r="F119" s="10">
        <v>21</v>
      </c>
      <c r="G119" s="105">
        <v>1</v>
      </c>
      <c r="H119" s="36">
        <v>5266093</v>
      </c>
      <c r="I119" s="73">
        <v>-19.16</v>
      </c>
      <c r="J119" s="73">
        <v>-5.71</v>
      </c>
      <c r="K119" s="38">
        <v>1197613</v>
      </c>
      <c r="L119" s="73">
        <v>-6.95</v>
      </c>
      <c r="M119" s="73">
        <v>4.84</v>
      </c>
      <c r="N119" s="36">
        <v>3818</v>
      </c>
      <c r="O119" s="73">
        <v>-10.44</v>
      </c>
      <c r="P119" s="73">
        <v>-16.12</v>
      </c>
      <c r="Q119" s="38">
        <v>2217</v>
      </c>
      <c r="R119" s="73">
        <v>-19.350000000000001</v>
      </c>
      <c r="S119" s="74">
        <v>-28.32</v>
      </c>
      <c r="T119" s="17"/>
      <c r="U119" s="17"/>
      <c r="V119" s="17"/>
      <c r="W119" s="17"/>
      <c r="X119" s="17"/>
      <c r="Y119" s="17"/>
      <c r="Z119" s="17"/>
      <c r="AA119" s="17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</row>
    <row r="120" spans="1:38" s="4" customFormat="1" ht="19.5" hidden="1" customHeight="1" x14ac:dyDescent="0.25">
      <c r="A120" s="57"/>
      <c r="B120" s="114" t="s">
        <v>12</v>
      </c>
      <c r="C120" s="56"/>
      <c r="D120" s="58">
        <v>0.08</v>
      </c>
      <c r="E120" s="59">
        <v>0.25</v>
      </c>
      <c r="F120" s="11">
        <v>21</v>
      </c>
      <c r="G120" s="106">
        <v>0</v>
      </c>
      <c r="H120" s="60">
        <v>4160038</v>
      </c>
      <c r="I120" s="75">
        <v>-21</v>
      </c>
      <c r="J120" s="75">
        <v>-12.14</v>
      </c>
      <c r="K120" s="62">
        <v>1128863</v>
      </c>
      <c r="L120" s="75">
        <v>-5.74</v>
      </c>
      <c r="M120" s="75">
        <v>2.4900000000000002</v>
      </c>
      <c r="N120" s="60">
        <v>3305</v>
      </c>
      <c r="O120" s="75">
        <v>-13.44</v>
      </c>
      <c r="P120" s="75">
        <v>-11.42</v>
      </c>
      <c r="Q120" s="62">
        <v>2832</v>
      </c>
      <c r="R120" s="75">
        <v>27.74</v>
      </c>
      <c r="S120" s="76">
        <v>7.84</v>
      </c>
      <c r="T120" s="64"/>
      <c r="U120" s="64"/>
      <c r="V120" s="64"/>
      <c r="W120" s="64"/>
      <c r="X120" s="64"/>
      <c r="Y120" s="64"/>
      <c r="Z120" s="64"/>
      <c r="AA120" s="64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</row>
    <row r="121" spans="1:38" s="4" customFormat="1" ht="12.75" hidden="1" customHeight="1" x14ac:dyDescent="0.25">
      <c r="A121" s="57"/>
      <c r="B121" s="114" t="s">
        <v>13</v>
      </c>
      <c r="C121" s="56"/>
      <c r="D121" s="58">
        <v>7.0000000000000007E-2</v>
      </c>
      <c r="E121" s="59">
        <v>0.21</v>
      </c>
      <c r="F121" s="11">
        <v>23</v>
      </c>
      <c r="G121" s="106">
        <v>2</v>
      </c>
      <c r="H121" s="60">
        <v>6757174</v>
      </c>
      <c r="I121" s="75">
        <v>62.43</v>
      </c>
      <c r="J121" s="75">
        <v>-1.21</v>
      </c>
      <c r="K121" s="62">
        <v>1420558</v>
      </c>
      <c r="L121" s="75">
        <v>25.84</v>
      </c>
      <c r="M121" s="75">
        <v>7.86</v>
      </c>
      <c r="N121" s="60">
        <v>4531</v>
      </c>
      <c r="O121" s="75">
        <v>37.1</v>
      </c>
      <c r="P121" s="75">
        <v>7.93</v>
      </c>
      <c r="Q121" s="62">
        <v>3001</v>
      </c>
      <c r="R121" s="75">
        <v>5.97</v>
      </c>
      <c r="S121" s="76">
        <v>-19.02</v>
      </c>
      <c r="T121" s="64"/>
      <c r="U121" s="64"/>
      <c r="V121" s="64"/>
      <c r="W121" s="64"/>
      <c r="X121" s="64"/>
      <c r="Y121" s="64"/>
      <c r="Z121" s="64"/>
      <c r="AA121" s="64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</row>
    <row r="122" spans="1:38" s="4" customFormat="1" ht="12.75" hidden="1" customHeight="1" x14ac:dyDescent="0.25">
      <c r="A122" s="57"/>
      <c r="B122" s="114" t="s">
        <v>14</v>
      </c>
      <c r="C122" s="56"/>
      <c r="D122" s="58">
        <v>0.08</v>
      </c>
      <c r="E122" s="59">
        <v>0.28000000000000003</v>
      </c>
      <c r="F122" s="11">
        <v>21</v>
      </c>
      <c r="G122" s="106">
        <v>1</v>
      </c>
      <c r="H122" s="60">
        <v>5455004</v>
      </c>
      <c r="I122" s="75">
        <f>ROUND((H122-H121)/H121*100,2)</f>
        <v>-19.27</v>
      </c>
      <c r="J122" s="75">
        <f>(ROUND((H122-H110)/H110*100,2))</f>
        <v>-5.08</v>
      </c>
      <c r="K122" s="62">
        <v>1162203</v>
      </c>
      <c r="L122" s="75">
        <f>ROUND((K122-K121)/K121*100,2)</f>
        <v>-18.190000000000001</v>
      </c>
      <c r="M122" s="75">
        <f>ROUND((K122-K110)/K110*100,2)</f>
        <v>-1.88</v>
      </c>
      <c r="N122" s="60">
        <v>4121</v>
      </c>
      <c r="O122" s="75">
        <f>ROUND((N122-N121)/N121*100,2)</f>
        <v>-9.0500000000000007</v>
      </c>
      <c r="P122" s="75">
        <f>ROUND((N122-N110)/N110*100,2)</f>
        <v>5.56</v>
      </c>
      <c r="Q122" s="62">
        <v>3212</v>
      </c>
      <c r="R122" s="75">
        <f>ROUND((Q122-Q121)/Q121*100,2)</f>
        <v>7.03</v>
      </c>
      <c r="S122" s="76">
        <f>ROUND((Q122-Q110)/Q110*100,2)</f>
        <v>-6.44</v>
      </c>
      <c r="T122" s="64"/>
      <c r="U122" s="64"/>
      <c r="V122" s="64"/>
      <c r="W122" s="64"/>
      <c r="X122" s="64"/>
      <c r="Y122" s="64"/>
      <c r="Z122" s="64"/>
      <c r="AA122" s="64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</row>
    <row r="123" spans="1:38" s="4" customFormat="1" ht="19.5" hidden="1" customHeight="1" x14ac:dyDescent="0.25">
      <c r="A123" s="57"/>
      <c r="B123" s="114" t="s">
        <v>15</v>
      </c>
      <c r="C123" s="56"/>
      <c r="D123" s="58">
        <v>7.6082988392452394E-2</v>
      </c>
      <c r="E123" s="59">
        <v>0.29137217188097025</v>
      </c>
      <c r="F123" s="11">
        <v>20</v>
      </c>
      <c r="G123" s="106">
        <v>1</v>
      </c>
      <c r="H123" s="60">
        <v>5212729</v>
      </c>
      <c r="I123" s="75">
        <v>-4.4400000000000004</v>
      </c>
      <c r="J123" s="75">
        <v>15.99</v>
      </c>
      <c r="K123" s="62">
        <v>1083494</v>
      </c>
      <c r="L123" s="75">
        <v>-6.77</v>
      </c>
      <c r="M123" s="75">
        <v>5.09</v>
      </c>
      <c r="N123" s="60">
        <v>3966</v>
      </c>
      <c r="O123" s="75">
        <v>-3.76</v>
      </c>
      <c r="P123" s="75">
        <v>12.93</v>
      </c>
      <c r="Q123" s="62">
        <v>3157</v>
      </c>
      <c r="R123" s="75">
        <v>-1.71</v>
      </c>
      <c r="S123" s="76">
        <v>19.309999999999999</v>
      </c>
      <c r="T123" s="64"/>
      <c r="U123" s="64"/>
      <c r="V123" s="64"/>
      <c r="W123" s="64"/>
      <c r="X123" s="64"/>
      <c r="Y123" s="64"/>
      <c r="Z123" s="64"/>
      <c r="AA123" s="64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</row>
    <row r="124" spans="1:38" s="4" customFormat="1" ht="12.75" hidden="1" customHeight="1" x14ac:dyDescent="0.25">
      <c r="A124" s="57"/>
      <c r="B124" s="114" t="s">
        <v>16</v>
      </c>
      <c r="C124" s="56"/>
      <c r="D124" s="58">
        <v>7.6605656420186963E-2</v>
      </c>
      <c r="E124" s="59">
        <v>0.27635079046404126</v>
      </c>
      <c r="F124" s="11">
        <v>22</v>
      </c>
      <c r="G124" s="106">
        <v>1</v>
      </c>
      <c r="H124" s="60">
        <v>5371666</v>
      </c>
      <c r="I124" s="75">
        <v>3.05</v>
      </c>
      <c r="J124" s="75">
        <v>-24.62</v>
      </c>
      <c r="K124" s="62">
        <v>1131171</v>
      </c>
      <c r="L124" s="75">
        <v>4.4000000000000004</v>
      </c>
      <c r="M124" s="75">
        <v>-15.22</v>
      </c>
      <c r="N124" s="60">
        <v>4115</v>
      </c>
      <c r="O124" s="75">
        <v>3.76</v>
      </c>
      <c r="P124" s="75">
        <v>-9.52</v>
      </c>
      <c r="Q124" s="62">
        <v>3126</v>
      </c>
      <c r="R124" s="75">
        <v>-0.98</v>
      </c>
      <c r="S124" s="76">
        <v>-21.93</v>
      </c>
      <c r="T124" s="64"/>
      <c r="U124" s="64"/>
      <c r="V124" s="64"/>
      <c r="W124" s="64"/>
      <c r="X124" s="64"/>
      <c r="Y124" s="64"/>
      <c r="Z124" s="64"/>
      <c r="AA124" s="64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</row>
    <row r="125" spans="1:38" s="4" customFormat="1" ht="12.75" hidden="1" customHeight="1" x14ac:dyDescent="0.25">
      <c r="A125" s="57"/>
      <c r="B125" s="114" t="s">
        <v>17</v>
      </c>
      <c r="C125" s="56"/>
      <c r="D125" s="58">
        <v>9.3109976307818282E-2</v>
      </c>
      <c r="E125" s="59">
        <v>0.27349913732530723</v>
      </c>
      <c r="F125" s="11">
        <v>22</v>
      </c>
      <c r="G125" s="106">
        <v>0</v>
      </c>
      <c r="H125" s="60">
        <v>4364731</v>
      </c>
      <c r="I125" s="75">
        <v>-18.75</v>
      </c>
      <c r="J125" s="75">
        <v>-9.17</v>
      </c>
      <c r="K125" s="62">
        <v>1071667</v>
      </c>
      <c r="L125" s="75">
        <v>-5.26</v>
      </c>
      <c r="M125" s="75">
        <v>-6.92</v>
      </c>
      <c r="N125" s="60">
        <v>4064</v>
      </c>
      <c r="O125" s="75">
        <v>-1.24</v>
      </c>
      <c r="P125" s="75">
        <v>12.64</v>
      </c>
      <c r="Q125" s="62">
        <v>2931</v>
      </c>
      <c r="R125" s="75">
        <v>-6.24</v>
      </c>
      <c r="S125" s="76">
        <v>19.190000000000001</v>
      </c>
      <c r="T125" s="64"/>
      <c r="U125" s="64"/>
      <c r="V125" s="64"/>
      <c r="W125" s="64"/>
      <c r="X125" s="64"/>
      <c r="Y125" s="64"/>
      <c r="Z125" s="64"/>
      <c r="AA125" s="64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</row>
    <row r="126" spans="1:38" s="4" customFormat="1" ht="19.5" hidden="1" customHeight="1" x14ac:dyDescent="0.25">
      <c r="A126" s="57"/>
      <c r="B126" s="114" t="s">
        <v>89</v>
      </c>
      <c r="C126" s="56" t="s">
        <v>22</v>
      </c>
      <c r="D126" s="58">
        <f>N126/H126*100</f>
        <v>6.8139439544017869E-2</v>
      </c>
      <c r="E126" s="59">
        <f>Q126/K126*100</f>
        <v>0.31022998406401281</v>
      </c>
      <c r="F126" s="11">
        <v>16</v>
      </c>
      <c r="G126" s="106">
        <v>2</v>
      </c>
      <c r="H126" s="60">
        <v>6049360</v>
      </c>
      <c r="I126" s="75">
        <f t="shared" ref="I126:I131" si="12">ROUND((H126-H125)/H125*100,2)</f>
        <v>38.6</v>
      </c>
      <c r="J126" s="75">
        <f t="shared" ref="J126:J131" si="13">(ROUND((H126-H114)/H114*100,2))</f>
        <v>2.08</v>
      </c>
      <c r="K126" s="62">
        <v>1130774</v>
      </c>
      <c r="L126" s="75">
        <f t="shared" ref="L126:L131" si="14">ROUND((K126-K125)/K125*100,2)</f>
        <v>5.52</v>
      </c>
      <c r="M126" s="75">
        <f t="shared" ref="M126:M131" si="15">ROUND((K126-K114)/K114*100,2)</f>
        <v>-10.42</v>
      </c>
      <c r="N126" s="60">
        <v>4122</v>
      </c>
      <c r="O126" s="75">
        <f t="shared" ref="O126:O131" si="16">ROUND((N126-N125)/N125*100,2)</f>
        <v>1.43</v>
      </c>
      <c r="P126" s="75">
        <f t="shared" ref="P126:P131" si="17">ROUND((N126-N114)/N114*100,2)</f>
        <v>1.9</v>
      </c>
      <c r="Q126" s="62">
        <v>3508</v>
      </c>
      <c r="R126" s="75">
        <f t="shared" ref="R126:R131" si="18">ROUND((Q126-Q125)/Q125*100,2)</f>
        <v>19.690000000000001</v>
      </c>
      <c r="S126" s="76">
        <f t="shared" ref="S126:S131" si="19">ROUND((Q126-Q114)/Q114*100,2)</f>
        <v>-10.44</v>
      </c>
      <c r="T126" s="107">
        <f t="shared" ref="T126:T158" si="20">I126*L126</f>
        <v>213.072</v>
      </c>
      <c r="U126" s="64"/>
      <c r="V126" s="64"/>
      <c r="W126" s="64"/>
      <c r="X126" s="64"/>
      <c r="Y126" s="64"/>
      <c r="Z126" s="64"/>
      <c r="AA126" s="64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</row>
    <row r="127" spans="1:38" s="4" customFormat="1" ht="12.75" hidden="1" customHeight="1" x14ac:dyDescent="0.25">
      <c r="A127" s="57"/>
      <c r="B127" s="114" t="s">
        <v>7</v>
      </c>
      <c r="C127" s="56"/>
      <c r="D127" s="58">
        <f>N127/H127*100</f>
        <v>7.1602802062023824E-2</v>
      </c>
      <c r="E127" s="59">
        <f>Q127/K127*100</f>
        <v>0.23575784703814406</v>
      </c>
      <c r="F127" s="11">
        <v>20</v>
      </c>
      <c r="G127" s="106">
        <v>0</v>
      </c>
      <c r="H127" s="60">
        <v>3506846</v>
      </c>
      <c r="I127" s="75">
        <f t="shared" si="12"/>
        <v>-42.03</v>
      </c>
      <c r="J127" s="75">
        <f t="shared" si="13"/>
        <v>-27.22</v>
      </c>
      <c r="K127" s="62">
        <v>886927</v>
      </c>
      <c r="L127" s="75">
        <f t="shared" si="14"/>
        <v>-21.56</v>
      </c>
      <c r="M127" s="75">
        <f t="shared" si="15"/>
        <v>-4.8</v>
      </c>
      <c r="N127" s="60">
        <v>2511</v>
      </c>
      <c r="O127" s="75">
        <f t="shared" si="16"/>
        <v>-39.08</v>
      </c>
      <c r="P127" s="75">
        <f t="shared" si="17"/>
        <v>-12.9</v>
      </c>
      <c r="Q127" s="62">
        <v>2091</v>
      </c>
      <c r="R127" s="75">
        <f t="shared" si="18"/>
        <v>-40.39</v>
      </c>
      <c r="S127" s="76">
        <f t="shared" si="19"/>
        <v>-4.43</v>
      </c>
      <c r="T127" s="107">
        <f t="shared" si="20"/>
        <v>906.16679999999997</v>
      </c>
      <c r="U127" s="64"/>
      <c r="V127" s="64"/>
      <c r="W127" s="64"/>
      <c r="X127" s="64"/>
      <c r="Y127" s="64"/>
      <c r="Z127" s="64"/>
      <c r="AA127" s="64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</row>
    <row r="128" spans="1:38" s="6" customFormat="1" ht="12.75" hidden="1" customHeight="1" x14ac:dyDescent="0.25">
      <c r="A128" s="65"/>
      <c r="B128" s="115" t="s">
        <v>8</v>
      </c>
      <c r="C128" s="42"/>
      <c r="D128" s="66">
        <f>N128/H128*100</f>
        <v>7.1309266927873677E-2</v>
      </c>
      <c r="E128" s="67">
        <v>0.26</v>
      </c>
      <c r="F128" s="9">
        <v>24</v>
      </c>
      <c r="G128" s="13">
        <v>2</v>
      </c>
      <c r="H128" s="68">
        <v>6530708</v>
      </c>
      <c r="I128" s="69">
        <f t="shared" si="12"/>
        <v>86.23</v>
      </c>
      <c r="J128" s="69">
        <f t="shared" si="13"/>
        <v>-7.67</v>
      </c>
      <c r="K128" s="70">
        <v>1308034</v>
      </c>
      <c r="L128" s="69">
        <f t="shared" si="14"/>
        <v>47.48</v>
      </c>
      <c r="M128" s="69">
        <f t="shared" si="15"/>
        <v>-7.31</v>
      </c>
      <c r="N128" s="68">
        <v>4657</v>
      </c>
      <c r="O128" s="69">
        <f t="shared" si="16"/>
        <v>85.46</v>
      </c>
      <c r="P128" s="69">
        <f t="shared" si="17"/>
        <v>1.53</v>
      </c>
      <c r="Q128" s="70">
        <v>3389</v>
      </c>
      <c r="R128" s="69">
        <f t="shared" si="18"/>
        <v>62.08</v>
      </c>
      <c r="S128" s="71">
        <f t="shared" si="19"/>
        <v>2.23</v>
      </c>
      <c r="T128" s="107">
        <f t="shared" si="20"/>
        <v>4094.2003999999997</v>
      </c>
      <c r="U128" s="72"/>
      <c r="V128" s="72"/>
      <c r="W128" s="72"/>
      <c r="X128" s="72"/>
      <c r="Y128" s="72"/>
      <c r="Z128" s="72"/>
      <c r="AA128" s="72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</row>
    <row r="129" spans="1:38" s="6" customFormat="1" ht="19.5" hidden="1" customHeight="1" x14ac:dyDescent="0.25">
      <c r="A129" s="65"/>
      <c r="B129" s="115" t="s">
        <v>9</v>
      </c>
      <c r="C129" s="42"/>
      <c r="D129" s="66">
        <v>0.09</v>
      </c>
      <c r="E129" s="67">
        <v>0.27</v>
      </c>
      <c r="F129" s="9">
        <v>17</v>
      </c>
      <c r="G129" s="13">
        <v>0</v>
      </c>
      <c r="H129" s="68">
        <v>3444713</v>
      </c>
      <c r="I129" s="69">
        <f t="shared" si="12"/>
        <v>-47.25</v>
      </c>
      <c r="J129" s="69">
        <f t="shared" si="13"/>
        <v>-11.3</v>
      </c>
      <c r="K129" s="70">
        <v>841663</v>
      </c>
      <c r="L129" s="69">
        <f t="shared" si="14"/>
        <v>-35.65</v>
      </c>
      <c r="M129" s="69">
        <f t="shared" si="15"/>
        <v>-12.82</v>
      </c>
      <c r="N129" s="68">
        <v>2964</v>
      </c>
      <c r="O129" s="69">
        <f t="shared" si="16"/>
        <v>-36.35</v>
      </c>
      <c r="P129" s="69">
        <f t="shared" si="17"/>
        <v>-6.14</v>
      </c>
      <c r="Q129" s="70">
        <v>2272</v>
      </c>
      <c r="R129" s="69">
        <f t="shared" si="18"/>
        <v>-32.96</v>
      </c>
      <c r="S129" s="71">
        <f t="shared" si="19"/>
        <v>-0.44</v>
      </c>
      <c r="T129" s="107">
        <f t="shared" si="20"/>
        <v>1684.4624999999999</v>
      </c>
      <c r="U129" s="72"/>
      <c r="V129" s="72"/>
      <c r="W129" s="72"/>
      <c r="X129" s="72"/>
      <c r="Y129" s="72"/>
      <c r="Z129" s="72"/>
      <c r="AA129" s="72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</row>
    <row r="130" spans="1:38" s="6" customFormat="1" ht="12.75" hidden="1" customHeight="1" x14ac:dyDescent="0.25">
      <c r="A130" s="65"/>
      <c r="B130" s="115" t="s">
        <v>10</v>
      </c>
      <c r="C130" s="42"/>
      <c r="D130" s="66">
        <v>7.0000000000000007E-2</v>
      </c>
      <c r="E130" s="67">
        <v>0.3</v>
      </c>
      <c r="F130" s="9">
        <v>22</v>
      </c>
      <c r="G130" s="13">
        <v>2</v>
      </c>
      <c r="H130" s="68">
        <v>6196381</v>
      </c>
      <c r="I130" s="69">
        <f t="shared" si="12"/>
        <v>79.88</v>
      </c>
      <c r="J130" s="69">
        <f t="shared" si="13"/>
        <v>-4.88</v>
      </c>
      <c r="K130" s="70">
        <v>1216705</v>
      </c>
      <c r="L130" s="69">
        <f t="shared" si="14"/>
        <v>44.56</v>
      </c>
      <c r="M130" s="69">
        <f t="shared" si="15"/>
        <v>-5.47</v>
      </c>
      <c r="N130" s="68">
        <v>4550</v>
      </c>
      <c r="O130" s="69">
        <f t="shared" si="16"/>
        <v>53.51</v>
      </c>
      <c r="P130" s="69">
        <f t="shared" si="17"/>
        <v>6.73</v>
      </c>
      <c r="Q130" s="70">
        <v>3620</v>
      </c>
      <c r="R130" s="69">
        <f t="shared" si="18"/>
        <v>59.33</v>
      </c>
      <c r="S130" s="71">
        <f t="shared" si="19"/>
        <v>31.68</v>
      </c>
      <c r="T130" s="107">
        <f t="shared" si="20"/>
        <v>3559.4528</v>
      </c>
      <c r="U130" s="72"/>
      <c r="V130" s="72"/>
      <c r="W130" s="72"/>
      <c r="X130" s="72"/>
      <c r="Y130" s="72"/>
      <c r="Z130" s="72"/>
      <c r="AA130" s="72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</row>
    <row r="131" spans="1:38" s="6" customFormat="1" ht="12.75" hidden="1" customHeight="1" x14ac:dyDescent="0.25">
      <c r="A131" s="65"/>
      <c r="B131" s="115" t="s">
        <v>11</v>
      </c>
      <c r="C131" s="42"/>
      <c r="D131" s="66">
        <v>0.08</v>
      </c>
      <c r="E131" s="67">
        <v>0.26</v>
      </c>
      <c r="F131" s="9">
        <v>21</v>
      </c>
      <c r="G131" s="13">
        <v>1</v>
      </c>
      <c r="H131" s="68">
        <v>4805909</v>
      </c>
      <c r="I131" s="69">
        <f t="shared" si="12"/>
        <v>-22.44</v>
      </c>
      <c r="J131" s="69">
        <f t="shared" si="13"/>
        <v>-8.74</v>
      </c>
      <c r="K131" s="70">
        <v>1068534</v>
      </c>
      <c r="L131" s="69">
        <f t="shared" si="14"/>
        <v>-12.18</v>
      </c>
      <c r="M131" s="69">
        <f t="shared" si="15"/>
        <v>-10.78</v>
      </c>
      <c r="N131" s="68">
        <v>3743</v>
      </c>
      <c r="O131" s="69">
        <f t="shared" si="16"/>
        <v>-17.739999999999998</v>
      </c>
      <c r="P131" s="69">
        <f t="shared" si="17"/>
        <v>-1.96</v>
      </c>
      <c r="Q131" s="70">
        <v>2830</v>
      </c>
      <c r="R131" s="69">
        <f t="shared" si="18"/>
        <v>-21.82</v>
      </c>
      <c r="S131" s="71">
        <f t="shared" si="19"/>
        <v>27.65</v>
      </c>
      <c r="T131" s="107">
        <f t="shared" si="20"/>
        <v>273.31920000000002</v>
      </c>
      <c r="U131" s="72"/>
      <c r="V131" s="72"/>
      <c r="W131" s="72"/>
      <c r="X131" s="72"/>
      <c r="Y131" s="72"/>
      <c r="Z131" s="72"/>
      <c r="AA131" s="72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</row>
    <row r="132" spans="1:38" s="6" customFormat="1" ht="19.5" hidden="1" customHeight="1" x14ac:dyDescent="0.25">
      <c r="A132" s="65"/>
      <c r="B132" s="115" t="s">
        <v>12</v>
      </c>
      <c r="C132" s="42"/>
      <c r="D132" s="66">
        <v>7.0000000000000007E-2</v>
      </c>
      <c r="E132" s="67">
        <v>0.22</v>
      </c>
      <c r="F132" s="9">
        <v>21</v>
      </c>
      <c r="G132" s="13">
        <v>1</v>
      </c>
      <c r="H132" s="68">
        <v>4701904</v>
      </c>
      <c r="I132" s="69">
        <f t="shared" ref="I132" si="21">ROUND((H132-H131)/H131*100,2)</f>
        <v>-2.16</v>
      </c>
      <c r="J132" s="69">
        <f t="shared" ref="J132" si="22">(ROUND((H132-H120)/H120*100,2))</f>
        <v>13.03</v>
      </c>
      <c r="K132" s="70">
        <v>1116993</v>
      </c>
      <c r="L132" s="69">
        <f t="shared" ref="L132" si="23">ROUND((K132-K131)/K131*100,2)</f>
        <v>4.54</v>
      </c>
      <c r="M132" s="69">
        <f t="shared" ref="M132" si="24">ROUND((K132-K120)/K120*100,2)</f>
        <v>-1.05</v>
      </c>
      <c r="N132" s="68">
        <v>3391</v>
      </c>
      <c r="O132" s="69">
        <f t="shared" ref="O132" si="25">ROUND((N132-N131)/N131*100,2)</f>
        <v>-9.4</v>
      </c>
      <c r="P132" s="69">
        <f t="shared" ref="P132" si="26">ROUND((N132-N120)/N120*100,2)</f>
        <v>2.6</v>
      </c>
      <c r="Q132" s="70">
        <v>2447</v>
      </c>
      <c r="R132" s="69">
        <f t="shared" ref="R132" si="27">ROUND((Q132-Q131)/Q131*100,2)</f>
        <v>-13.53</v>
      </c>
      <c r="S132" s="71">
        <f t="shared" ref="S132" si="28">ROUND((Q132-Q120)/Q120*100,2)</f>
        <v>-13.59</v>
      </c>
      <c r="T132" s="107">
        <f t="shared" si="20"/>
        <v>-9.8064</v>
      </c>
      <c r="U132" s="72"/>
      <c r="V132" s="72"/>
      <c r="W132" s="72"/>
      <c r="X132" s="72"/>
      <c r="Y132" s="72"/>
      <c r="Z132" s="72"/>
      <c r="AA132" s="72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</row>
    <row r="133" spans="1:38" s="6" customFormat="1" ht="12.75" hidden="1" customHeight="1" x14ac:dyDescent="0.25">
      <c r="A133" s="65"/>
      <c r="B133" s="115" t="s">
        <v>13</v>
      </c>
      <c r="C133" s="42"/>
      <c r="D133" s="66">
        <v>0.08</v>
      </c>
      <c r="E133" s="67">
        <v>0.27</v>
      </c>
      <c r="F133" s="9">
        <v>22</v>
      </c>
      <c r="G133" s="13">
        <v>1</v>
      </c>
      <c r="H133" s="68">
        <v>5407702</v>
      </c>
      <c r="I133" s="69">
        <f t="shared" ref="I133:I138" si="29">ROUND((H133-H132)/H132*100,2)</f>
        <v>15.01</v>
      </c>
      <c r="J133" s="69">
        <f t="shared" ref="J133:J138" si="30">(ROUND((H133-H121)/H121*100,2))</f>
        <v>-19.97</v>
      </c>
      <c r="K133" s="70">
        <v>1142793</v>
      </c>
      <c r="L133" s="69">
        <f t="shared" ref="L133:L138" si="31">ROUND((K133-K132)/K132*100,2)</f>
        <v>2.31</v>
      </c>
      <c r="M133" s="69">
        <f t="shared" ref="M133:M138" si="32">ROUND((K133-K121)/K121*100,2)</f>
        <v>-19.55</v>
      </c>
      <c r="N133" s="68">
        <v>4239</v>
      </c>
      <c r="O133" s="69">
        <f t="shared" ref="O133:O138" si="33">ROUND((N133-N132)/N132*100,2)</f>
        <v>25.01</v>
      </c>
      <c r="P133" s="69">
        <f t="shared" ref="P133:P138" si="34">ROUND((N133-N121)/N121*100,2)</f>
        <v>-6.44</v>
      </c>
      <c r="Q133" s="70">
        <v>3034</v>
      </c>
      <c r="R133" s="69">
        <f t="shared" ref="R133:R138" si="35">ROUND((Q133-Q132)/Q132*100,2)</f>
        <v>23.99</v>
      </c>
      <c r="S133" s="71">
        <f t="shared" ref="S133:S138" si="36">ROUND((Q133-Q121)/Q121*100,2)</f>
        <v>1.1000000000000001</v>
      </c>
      <c r="T133" s="107">
        <f t="shared" si="20"/>
        <v>34.673099999999998</v>
      </c>
      <c r="U133" s="72"/>
      <c r="V133" s="72"/>
      <c r="W133" s="72"/>
      <c r="X133" s="72"/>
      <c r="Y133" s="72"/>
      <c r="Z133" s="72"/>
      <c r="AA133" s="72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</row>
    <row r="134" spans="1:38" s="6" customFormat="1" ht="12.75" hidden="1" customHeight="1" x14ac:dyDescent="0.25">
      <c r="A134" s="65"/>
      <c r="B134" s="115" t="s">
        <v>14</v>
      </c>
      <c r="C134" s="42"/>
      <c r="D134" s="66">
        <v>7.0000000000000007E-2</v>
      </c>
      <c r="E134" s="67">
        <v>0.24</v>
      </c>
      <c r="F134" s="9">
        <v>21</v>
      </c>
      <c r="G134" s="13">
        <v>0</v>
      </c>
      <c r="H134" s="68">
        <v>3839635</v>
      </c>
      <c r="I134" s="69">
        <f t="shared" si="29"/>
        <v>-29</v>
      </c>
      <c r="J134" s="69">
        <f t="shared" si="30"/>
        <v>-29.61</v>
      </c>
      <c r="K134" s="70">
        <v>944627</v>
      </c>
      <c r="L134" s="69">
        <f t="shared" si="31"/>
        <v>-17.34</v>
      </c>
      <c r="M134" s="69">
        <f t="shared" si="32"/>
        <v>-18.72</v>
      </c>
      <c r="N134" s="68">
        <v>2734</v>
      </c>
      <c r="O134" s="69">
        <f t="shared" si="33"/>
        <v>-35.5</v>
      </c>
      <c r="P134" s="69">
        <f t="shared" si="34"/>
        <v>-33.659999999999997</v>
      </c>
      <c r="Q134" s="70">
        <v>2267</v>
      </c>
      <c r="R134" s="69">
        <f t="shared" si="35"/>
        <v>-25.28</v>
      </c>
      <c r="S134" s="71">
        <f t="shared" si="36"/>
        <v>-29.42</v>
      </c>
      <c r="T134" s="107">
        <f t="shared" si="20"/>
        <v>502.86</v>
      </c>
      <c r="U134" s="72"/>
      <c r="V134" s="72"/>
      <c r="W134" s="72"/>
      <c r="X134" s="72"/>
      <c r="Y134" s="72"/>
      <c r="Z134" s="72"/>
      <c r="AA134" s="72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</row>
    <row r="135" spans="1:38" s="6" customFormat="1" ht="19.5" hidden="1" customHeight="1" x14ac:dyDescent="0.25">
      <c r="A135" s="65"/>
      <c r="B135" s="115" t="s">
        <v>15</v>
      </c>
      <c r="C135" s="42"/>
      <c r="D135" s="66">
        <v>7.0000000000000007E-2</v>
      </c>
      <c r="E135" s="67">
        <v>0.34</v>
      </c>
      <c r="F135" s="9">
        <v>20</v>
      </c>
      <c r="G135" s="13">
        <v>2</v>
      </c>
      <c r="H135" s="68">
        <v>6040575</v>
      </c>
      <c r="I135" s="69">
        <f t="shared" si="29"/>
        <v>57.32</v>
      </c>
      <c r="J135" s="69">
        <f t="shared" si="30"/>
        <v>15.88</v>
      </c>
      <c r="K135" s="70">
        <v>1159006</v>
      </c>
      <c r="L135" s="69">
        <f t="shared" si="31"/>
        <v>22.69</v>
      </c>
      <c r="M135" s="69">
        <f t="shared" si="32"/>
        <v>6.97</v>
      </c>
      <c r="N135" s="68">
        <v>4444</v>
      </c>
      <c r="O135" s="69">
        <f t="shared" si="33"/>
        <v>62.55</v>
      </c>
      <c r="P135" s="69">
        <f t="shared" si="34"/>
        <v>12.05</v>
      </c>
      <c r="Q135" s="70">
        <v>3938</v>
      </c>
      <c r="R135" s="69">
        <f t="shared" si="35"/>
        <v>73.709999999999994</v>
      </c>
      <c r="S135" s="71">
        <f t="shared" si="36"/>
        <v>24.74</v>
      </c>
      <c r="T135" s="107">
        <f t="shared" si="20"/>
        <v>1300.5908000000002</v>
      </c>
      <c r="U135" s="72"/>
      <c r="V135" s="72"/>
      <c r="W135" s="72"/>
      <c r="X135" s="72"/>
      <c r="Y135" s="72"/>
      <c r="Z135" s="72"/>
      <c r="AA135" s="72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</row>
    <row r="136" spans="1:38" s="6" customFormat="1" ht="12.75" hidden="1" customHeight="1" x14ac:dyDescent="0.25">
      <c r="A136" s="65"/>
      <c r="B136" s="115" t="s">
        <v>16</v>
      </c>
      <c r="C136" s="42"/>
      <c r="D136" s="66">
        <v>7.0000000000000007E-2</v>
      </c>
      <c r="E136" s="67">
        <v>0.28000000000000003</v>
      </c>
      <c r="F136" s="9">
        <v>22</v>
      </c>
      <c r="G136" s="13">
        <v>1</v>
      </c>
      <c r="H136" s="68">
        <v>5040834</v>
      </c>
      <c r="I136" s="69">
        <f t="shared" si="29"/>
        <v>-16.55</v>
      </c>
      <c r="J136" s="69">
        <f t="shared" si="30"/>
        <v>-6.16</v>
      </c>
      <c r="K136" s="70">
        <v>1093544</v>
      </c>
      <c r="L136" s="69">
        <f t="shared" si="31"/>
        <v>-5.65</v>
      </c>
      <c r="M136" s="69">
        <f t="shared" si="32"/>
        <v>-3.33</v>
      </c>
      <c r="N136" s="68">
        <v>3625</v>
      </c>
      <c r="O136" s="69">
        <f t="shared" si="33"/>
        <v>-18.43</v>
      </c>
      <c r="P136" s="69">
        <f t="shared" si="34"/>
        <v>-11.91</v>
      </c>
      <c r="Q136" s="70">
        <v>3061</v>
      </c>
      <c r="R136" s="69">
        <f t="shared" si="35"/>
        <v>-22.27</v>
      </c>
      <c r="S136" s="71">
        <f t="shared" si="36"/>
        <v>-2.08</v>
      </c>
      <c r="T136" s="107">
        <f t="shared" si="20"/>
        <v>93.507500000000007</v>
      </c>
      <c r="U136" s="72"/>
      <c r="V136" s="72"/>
      <c r="W136" s="72"/>
      <c r="X136" s="72"/>
      <c r="Y136" s="72"/>
      <c r="Z136" s="72"/>
      <c r="AA136" s="72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</row>
    <row r="137" spans="1:38" s="6" customFormat="1" ht="12.75" hidden="1" customHeight="1" x14ac:dyDescent="0.25">
      <c r="A137" s="65"/>
      <c r="B137" s="115" t="s">
        <v>17</v>
      </c>
      <c r="C137" s="42"/>
      <c r="D137" s="66">
        <v>0.08</v>
      </c>
      <c r="E137" s="67">
        <v>0.27</v>
      </c>
      <c r="F137" s="9">
        <v>21</v>
      </c>
      <c r="G137" s="13">
        <v>0</v>
      </c>
      <c r="H137" s="68">
        <v>3804464</v>
      </c>
      <c r="I137" s="69">
        <f t="shared" si="29"/>
        <v>-24.53</v>
      </c>
      <c r="J137" s="69">
        <f t="shared" si="30"/>
        <v>-12.84</v>
      </c>
      <c r="K137" s="70">
        <v>1003147</v>
      </c>
      <c r="L137" s="69">
        <f t="shared" si="31"/>
        <v>-8.27</v>
      </c>
      <c r="M137" s="69">
        <f t="shared" si="32"/>
        <v>-6.39</v>
      </c>
      <c r="N137" s="68">
        <v>3006</v>
      </c>
      <c r="O137" s="69">
        <f t="shared" si="33"/>
        <v>-17.079999999999998</v>
      </c>
      <c r="P137" s="69">
        <f t="shared" si="34"/>
        <v>-26.03</v>
      </c>
      <c r="Q137" s="70">
        <v>2705</v>
      </c>
      <c r="R137" s="69">
        <f t="shared" si="35"/>
        <v>-11.63</v>
      </c>
      <c r="S137" s="71">
        <f t="shared" si="36"/>
        <v>-7.71</v>
      </c>
      <c r="T137" s="107">
        <f t="shared" si="20"/>
        <v>202.8631</v>
      </c>
      <c r="U137" s="72"/>
      <c r="V137" s="72"/>
      <c r="W137" s="72"/>
      <c r="X137" s="72"/>
      <c r="Y137" s="72"/>
      <c r="Z137" s="72"/>
      <c r="AA137" s="72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</row>
    <row r="138" spans="1:38" s="5" customFormat="1" ht="19.5" hidden="1" customHeight="1" x14ac:dyDescent="0.25">
      <c r="A138" s="65"/>
      <c r="B138" s="115" t="s">
        <v>24</v>
      </c>
      <c r="C138" s="42"/>
      <c r="D138" s="66">
        <v>7.0000000000000007E-2</v>
      </c>
      <c r="E138" s="67">
        <v>0.28999999999999998</v>
      </c>
      <c r="F138" s="9">
        <v>22</v>
      </c>
      <c r="G138" s="13">
        <v>2</v>
      </c>
      <c r="H138" s="68">
        <v>6218844</v>
      </c>
      <c r="I138" s="69">
        <f t="shared" si="29"/>
        <v>63.46</v>
      </c>
      <c r="J138" s="69">
        <f t="shared" si="30"/>
        <v>2.8</v>
      </c>
      <c r="K138" s="70">
        <v>1290359</v>
      </c>
      <c r="L138" s="69">
        <f t="shared" si="31"/>
        <v>28.63</v>
      </c>
      <c r="M138" s="69">
        <f t="shared" si="32"/>
        <v>14.11</v>
      </c>
      <c r="N138" s="68">
        <v>4163</v>
      </c>
      <c r="O138" s="69">
        <f t="shared" si="33"/>
        <v>38.49</v>
      </c>
      <c r="P138" s="69">
        <f t="shared" si="34"/>
        <v>0.99</v>
      </c>
      <c r="Q138" s="70">
        <v>3794</v>
      </c>
      <c r="R138" s="69">
        <f t="shared" si="35"/>
        <v>40.26</v>
      </c>
      <c r="S138" s="71">
        <f t="shared" si="36"/>
        <v>8.15</v>
      </c>
      <c r="T138" s="107">
        <f t="shared" si="20"/>
        <v>1816.8598</v>
      </c>
      <c r="U138" s="72"/>
      <c r="V138" s="72"/>
      <c r="W138" s="72"/>
      <c r="X138" s="72"/>
      <c r="Y138" s="72"/>
      <c r="Z138" s="72"/>
      <c r="AA138" s="72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</row>
    <row r="139" spans="1:38" s="5" customFormat="1" ht="12.75" hidden="1" customHeight="1" x14ac:dyDescent="0.25">
      <c r="A139" s="65"/>
      <c r="B139" s="115" t="s">
        <v>7</v>
      </c>
      <c r="C139" s="42" t="s">
        <v>1</v>
      </c>
      <c r="D139" s="66">
        <v>7.0000000000000007E-2</v>
      </c>
      <c r="E139" s="67">
        <v>0.28999999999999998</v>
      </c>
      <c r="F139" s="9">
        <v>16</v>
      </c>
      <c r="G139" s="13">
        <v>1</v>
      </c>
      <c r="H139" s="68">
        <v>4286649</v>
      </c>
      <c r="I139" s="69">
        <f t="shared" ref="I139:I145" si="37">ROUND((H139-H138)/H138*100,2)</f>
        <v>-31.07</v>
      </c>
      <c r="J139" s="69">
        <f t="shared" ref="J139:J144" si="38">(ROUND((H139-H127)/H127*100,2))</f>
        <v>22.24</v>
      </c>
      <c r="K139" s="70">
        <v>908635</v>
      </c>
      <c r="L139" s="69">
        <f t="shared" ref="L139:L145" si="39">ROUND((K139-K138)/K138*100,2)</f>
        <v>-29.58</v>
      </c>
      <c r="M139" s="69">
        <f t="shared" ref="M139:M144" si="40">ROUND((K139-K127)/K127*100,2)</f>
        <v>2.4500000000000002</v>
      </c>
      <c r="N139" s="68">
        <v>2828</v>
      </c>
      <c r="O139" s="69">
        <f t="shared" ref="O139:O145" si="41">ROUND((N139-N138)/N138*100,2)</f>
        <v>-32.07</v>
      </c>
      <c r="P139" s="69">
        <f t="shared" ref="P139:P144" si="42">ROUND((N139-N127)/N127*100,2)</f>
        <v>12.62</v>
      </c>
      <c r="Q139" s="70">
        <v>2629</v>
      </c>
      <c r="R139" s="69">
        <f t="shared" ref="R139:R145" si="43">ROUND((Q139-Q138)/Q138*100,2)</f>
        <v>-30.71</v>
      </c>
      <c r="S139" s="71">
        <f t="shared" ref="S139:S144" si="44">ROUND((Q139-Q127)/Q127*100,2)</f>
        <v>25.73</v>
      </c>
      <c r="T139" s="107">
        <f t="shared" si="20"/>
        <v>919.05059999999992</v>
      </c>
      <c r="U139" s="72"/>
      <c r="V139" s="72"/>
      <c r="W139" s="72"/>
      <c r="X139" s="72"/>
      <c r="Y139" s="72"/>
      <c r="Z139" s="72"/>
      <c r="AA139" s="72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</row>
    <row r="140" spans="1:38" s="5" customFormat="1" ht="12.75" hidden="1" customHeight="1" x14ac:dyDescent="0.25">
      <c r="A140" s="65"/>
      <c r="B140" s="115" t="s">
        <v>8</v>
      </c>
      <c r="C140" s="42"/>
      <c r="D140" s="66">
        <v>0.08</v>
      </c>
      <c r="E140" s="67">
        <v>0.32</v>
      </c>
      <c r="F140" s="9">
        <v>21</v>
      </c>
      <c r="G140" s="13">
        <v>0</v>
      </c>
      <c r="H140" s="68">
        <v>3796874</v>
      </c>
      <c r="I140" s="69">
        <f t="shared" si="37"/>
        <v>-11.43</v>
      </c>
      <c r="J140" s="69">
        <f t="shared" si="38"/>
        <v>-41.86</v>
      </c>
      <c r="K140" s="70">
        <v>987232</v>
      </c>
      <c r="L140" s="69">
        <f t="shared" si="39"/>
        <v>8.65</v>
      </c>
      <c r="M140" s="69">
        <f t="shared" si="40"/>
        <v>-24.53</v>
      </c>
      <c r="N140" s="68">
        <v>2972</v>
      </c>
      <c r="O140" s="69">
        <f t="shared" si="41"/>
        <v>5.09</v>
      </c>
      <c r="P140" s="69">
        <f t="shared" si="42"/>
        <v>-36.18</v>
      </c>
      <c r="Q140" s="70">
        <v>3182</v>
      </c>
      <c r="R140" s="69">
        <f t="shared" si="43"/>
        <v>21.03</v>
      </c>
      <c r="S140" s="71">
        <f t="shared" si="44"/>
        <v>-6.11</v>
      </c>
      <c r="T140" s="107">
        <f t="shared" si="20"/>
        <v>-98.869500000000002</v>
      </c>
      <c r="U140" s="72"/>
      <c r="V140" s="72"/>
      <c r="W140" s="72"/>
      <c r="X140" s="72"/>
      <c r="Y140" s="72"/>
      <c r="Z140" s="72"/>
      <c r="AA140" s="72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</row>
    <row r="141" spans="1:38" s="5" customFormat="1" ht="21" hidden="1" customHeight="1" x14ac:dyDescent="0.25">
      <c r="A141" s="65"/>
      <c r="B141" s="115" t="s">
        <v>9</v>
      </c>
      <c r="C141" s="42"/>
      <c r="D141" s="66">
        <v>0.08</v>
      </c>
      <c r="E141" s="67">
        <v>0.3</v>
      </c>
      <c r="F141" s="9">
        <v>20</v>
      </c>
      <c r="G141" s="13">
        <v>2</v>
      </c>
      <c r="H141" s="68">
        <v>5433245</v>
      </c>
      <c r="I141" s="69">
        <f t="shared" si="37"/>
        <v>43.1</v>
      </c>
      <c r="J141" s="69">
        <f t="shared" si="38"/>
        <v>57.73</v>
      </c>
      <c r="K141" s="70">
        <v>1131928</v>
      </c>
      <c r="L141" s="69">
        <f t="shared" si="39"/>
        <v>14.66</v>
      </c>
      <c r="M141" s="69">
        <f t="shared" si="40"/>
        <v>34.49</v>
      </c>
      <c r="N141" s="68">
        <v>4515</v>
      </c>
      <c r="O141" s="69">
        <f t="shared" si="41"/>
        <v>51.92</v>
      </c>
      <c r="P141" s="69">
        <f t="shared" si="42"/>
        <v>52.33</v>
      </c>
      <c r="Q141" s="70">
        <v>3360</v>
      </c>
      <c r="R141" s="69">
        <f t="shared" si="43"/>
        <v>5.59</v>
      </c>
      <c r="S141" s="71">
        <f t="shared" si="44"/>
        <v>47.89</v>
      </c>
      <c r="T141" s="107">
        <f t="shared" si="20"/>
        <v>631.846</v>
      </c>
      <c r="U141" s="72"/>
      <c r="V141" s="72"/>
      <c r="W141" s="72"/>
      <c r="X141" s="72"/>
      <c r="Y141" s="72"/>
      <c r="Z141" s="72"/>
      <c r="AA141" s="72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</row>
    <row r="142" spans="1:38" s="5" customFormat="1" ht="12.75" hidden="1" customHeight="1" x14ac:dyDescent="0.25">
      <c r="A142" s="65"/>
      <c r="B142" s="115" t="s">
        <v>10</v>
      </c>
      <c r="C142" s="42"/>
      <c r="D142" s="66">
        <v>7.0000000000000007E-2</v>
      </c>
      <c r="E142" s="67">
        <v>0.24</v>
      </c>
      <c r="F142" s="9">
        <v>22</v>
      </c>
      <c r="G142" s="13">
        <v>1</v>
      </c>
      <c r="H142" s="68">
        <v>4839077</v>
      </c>
      <c r="I142" s="69">
        <f t="shared" si="37"/>
        <v>-10.94</v>
      </c>
      <c r="J142" s="69">
        <f t="shared" si="38"/>
        <v>-21.9</v>
      </c>
      <c r="K142" s="70">
        <v>1127629</v>
      </c>
      <c r="L142" s="69">
        <f t="shared" si="39"/>
        <v>-0.38</v>
      </c>
      <c r="M142" s="69">
        <f t="shared" si="40"/>
        <v>-7.32</v>
      </c>
      <c r="N142" s="68">
        <v>3523</v>
      </c>
      <c r="O142" s="69">
        <f t="shared" si="41"/>
        <v>-21.97</v>
      </c>
      <c r="P142" s="69">
        <f t="shared" si="42"/>
        <v>-22.57</v>
      </c>
      <c r="Q142" s="70">
        <v>2708</v>
      </c>
      <c r="R142" s="69">
        <f t="shared" si="43"/>
        <v>-19.399999999999999</v>
      </c>
      <c r="S142" s="71">
        <f t="shared" si="44"/>
        <v>-25.19</v>
      </c>
      <c r="T142" s="107">
        <f t="shared" si="20"/>
        <v>4.1571999999999996</v>
      </c>
      <c r="U142" s="72"/>
      <c r="V142" s="72"/>
      <c r="W142" s="72"/>
      <c r="X142" s="72"/>
      <c r="Y142" s="72"/>
      <c r="Z142" s="72"/>
      <c r="AA142" s="72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</row>
    <row r="143" spans="1:38" s="5" customFormat="1" ht="12.75" hidden="1" customHeight="1" x14ac:dyDescent="0.25">
      <c r="A143" s="65"/>
      <c r="B143" s="115" t="s">
        <v>11</v>
      </c>
      <c r="C143" s="42"/>
      <c r="D143" s="66">
        <v>0.08</v>
      </c>
      <c r="E143" s="67">
        <v>0.21</v>
      </c>
      <c r="F143" s="9">
        <v>19</v>
      </c>
      <c r="G143" s="13">
        <v>0</v>
      </c>
      <c r="H143" s="68">
        <v>3393303</v>
      </c>
      <c r="I143" s="69">
        <f t="shared" si="37"/>
        <v>-29.88</v>
      </c>
      <c r="J143" s="69">
        <f t="shared" si="38"/>
        <v>-29.39</v>
      </c>
      <c r="K143" s="70">
        <v>936734</v>
      </c>
      <c r="L143" s="69">
        <f t="shared" si="39"/>
        <v>-16.93</v>
      </c>
      <c r="M143" s="69">
        <f t="shared" si="40"/>
        <v>-12.33</v>
      </c>
      <c r="N143" s="68">
        <v>2631</v>
      </c>
      <c r="O143" s="69">
        <f t="shared" si="41"/>
        <v>-25.32</v>
      </c>
      <c r="P143" s="69">
        <f t="shared" si="42"/>
        <v>-29.71</v>
      </c>
      <c r="Q143" s="70">
        <v>1941</v>
      </c>
      <c r="R143" s="69">
        <f t="shared" si="43"/>
        <v>-28.32</v>
      </c>
      <c r="S143" s="71">
        <f t="shared" si="44"/>
        <v>-31.41</v>
      </c>
      <c r="T143" s="107">
        <f t="shared" si="20"/>
        <v>505.86839999999995</v>
      </c>
      <c r="U143" s="72"/>
      <c r="V143" s="72"/>
      <c r="W143" s="72"/>
      <c r="X143" s="72"/>
      <c r="Y143" s="72"/>
      <c r="Z143" s="72"/>
      <c r="AA143" s="72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</row>
    <row r="144" spans="1:38" s="5" customFormat="1" ht="19.5" hidden="1" customHeight="1" x14ac:dyDescent="0.25">
      <c r="A144" s="65"/>
      <c r="B144" s="115" t="s">
        <v>12</v>
      </c>
      <c r="C144" s="42"/>
      <c r="D144" s="66">
        <v>7.0000000000000007E-2</v>
      </c>
      <c r="E144" s="67">
        <v>0.23</v>
      </c>
      <c r="F144" s="9">
        <v>21</v>
      </c>
      <c r="G144" s="13">
        <v>2</v>
      </c>
      <c r="H144" s="68">
        <v>5768778</v>
      </c>
      <c r="I144" s="69">
        <f t="shared" si="37"/>
        <v>70</v>
      </c>
      <c r="J144" s="69">
        <f t="shared" si="38"/>
        <v>22.69</v>
      </c>
      <c r="K144" s="70">
        <v>1257286</v>
      </c>
      <c r="L144" s="69">
        <f t="shared" si="39"/>
        <v>34.22</v>
      </c>
      <c r="M144" s="69">
        <f t="shared" si="40"/>
        <v>12.56</v>
      </c>
      <c r="N144" s="68">
        <v>3867</v>
      </c>
      <c r="O144" s="69">
        <f t="shared" si="41"/>
        <v>46.98</v>
      </c>
      <c r="P144" s="69">
        <f t="shared" si="42"/>
        <v>14.04</v>
      </c>
      <c r="Q144" s="70">
        <v>2921</v>
      </c>
      <c r="R144" s="69">
        <f t="shared" si="43"/>
        <v>50.49</v>
      </c>
      <c r="S144" s="71">
        <f t="shared" si="44"/>
        <v>19.37</v>
      </c>
      <c r="T144" s="107">
        <f t="shared" si="20"/>
        <v>2395.4</v>
      </c>
      <c r="U144" s="72"/>
      <c r="V144" s="72"/>
      <c r="W144" s="72"/>
      <c r="X144" s="72"/>
      <c r="Y144" s="72"/>
      <c r="Z144" s="72"/>
      <c r="AA144" s="72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</row>
    <row r="145" spans="1:38" s="5" customFormat="1" ht="12.75" hidden="1" customHeight="1" x14ac:dyDescent="0.25">
      <c r="A145" s="65"/>
      <c r="B145" s="115" t="s">
        <v>13</v>
      </c>
      <c r="C145" s="42"/>
      <c r="D145" s="66">
        <v>0.08</v>
      </c>
      <c r="E145" s="67">
        <v>0.25</v>
      </c>
      <c r="F145" s="9">
        <v>22</v>
      </c>
      <c r="G145" s="13">
        <v>0</v>
      </c>
      <c r="H145" s="68">
        <v>4036460</v>
      </c>
      <c r="I145" s="69">
        <f t="shared" si="37"/>
        <v>-30.03</v>
      </c>
      <c r="J145" s="69">
        <f t="shared" ref="J145" si="45">(ROUND((H145-H133)/H133*100,2))</f>
        <v>-25.36</v>
      </c>
      <c r="K145" s="70">
        <v>1055872</v>
      </c>
      <c r="L145" s="69">
        <f t="shared" si="39"/>
        <v>-16.02</v>
      </c>
      <c r="M145" s="69">
        <f t="shared" ref="M145" si="46">ROUND((K145-K133)/K133*100,2)</f>
        <v>-7.61</v>
      </c>
      <c r="N145" s="68">
        <v>3134</v>
      </c>
      <c r="O145" s="69">
        <f t="shared" si="41"/>
        <v>-18.96</v>
      </c>
      <c r="P145" s="69">
        <f t="shared" ref="P145" si="47">ROUND((N145-N133)/N133*100,2)</f>
        <v>-26.07</v>
      </c>
      <c r="Q145" s="70">
        <v>2622</v>
      </c>
      <c r="R145" s="69">
        <f t="shared" si="43"/>
        <v>-10.24</v>
      </c>
      <c r="S145" s="71">
        <f t="shared" ref="S145" si="48">ROUND((Q145-Q133)/Q133*100,2)</f>
        <v>-13.58</v>
      </c>
      <c r="T145" s="107">
        <f t="shared" si="20"/>
        <v>481.0806</v>
      </c>
      <c r="U145" s="72"/>
      <c r="V145" s="72"/>
      <c r="W145" s="72"/>
      <c r="X145" s="72"/>
      <c r="Y145" s="72"/>
      <c r="Z145" s="72"/>
      <c r="AA145" s="72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</row>
    <row r="146" spans="1:38" s="5" customFormat="1" ht="12.75" hidden="1" customHeight="1" x14ac:dyDescent="0.25">
      <c r="A146" s="65"/>
      <c r="B146" s="115" t="s">
        <v>14</v>
      </c>
      <c r="C146" s="42"/>
      <c r="D146" s="66">
        <v>7.0000000000000007E-2</v>
      </c>
      <c r="E146" s="67">
        <v>0.22</v>
      </c>
      <c r="F146" s="9">
        <v>20</v>
      </c>
      <c r="G146" s="13">
        <v>2</v>
      </c>
      <c r="H146" s="68">
        <v>5614146</v>
      </c>
      <c r="I146" s="69">
        <f t="shared" ref="I146" si="49">ROUND((H146-H145)/H145*100,2)</f>
        <v>39.090000000000003</v>
      </c>
      <c r="J146" s="69">
        <f t="shared" ref="J146" si="50">(ROUND((H146-H134)/H134*100,2))</f>
        <v>46.22</v>
      </c>
      <c r="K146" s="70">
        <v>1192704</v>
      </c>
      <c r="L146" s="69">
        <f t="shared" ref="L146" si="51">ROUND((K146-K145)/K145*100,2)</f>
        <v>12.96</v>
      </c>
      <c r="M146" s="69">
        <f t="shared" ref="M146" si="52">ROUND((K146-K134)/K134*100,2)</f>
        <v>26.26</v>
      </c>
      <c r="N146" s="68">
        <v>3681</v>
      </c>
      <c r="O146" s="69">
        <f t="shared" ref="O146" si="53">ROUND((N146-N145)/N145*100,2)</f>
        <v>17.45</v>
      </c>
      <c r="P146" s="69">
        <f t="shared" ref="P146" si="54">ROUND((N146-N134)/N134*100,2)</f>
        <v>34.64</v>
      </c>
      <c r="Q146" s="70">
        <v>2575</v>
      </c>
      <c r="R146" s="69">
        <f t="shared" ref="R146" si="55">ROUND((Q146-Q145)/Q145*100,2)</f>
        <v>-1.79</v>
      </c>
      <c r="S146" s="71">
        <f t="shared" ref="S146" si="56">ROUND((Q146-Q134)/Q134*100,2)</f>
        <v>13.59</v>
      </c>
      <c r="T146" s="107">
        <f t="shared" si="20"/>
        <v>506.60640000000006</v>
      </c>
      <c r="U146" s="72"/>
      <c r="V146" s="72"/>
      <c r="W146" s="72"/>
      <c r="X146" s="72"/>
      <c r="Y146" s="72"/>
      <c r="Z146" s="72"/>
      <c r="AA146" s="72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</row>
    <row r="147" spans="1:38" s="5" customFormat="1" ht="19.5" hidden="1" customHeight="1" x14ac:dyDescent="0.25">
      <c r="A147" s="65"/>
      <c r="B147" s="115" t="s">
        <v>15</v>
      </c>
      <c r="C147" s="42"/>
      <c r="D147" s="66">
        <v>0.08</v>
      </c>
      <c r="E147" s="67">
        <v>0.28000000000000003</v>
      </c>
      <c r="F147" s="9">
        <v>19</v>
      </c>
      <c r="G147" s="13">
        <v>0</v>
      </c>
      <c r="H147" s="68">
        <v>3793228</v>
      </c>
      <c r="I147" s="69">
        <f t="shared" ref="I147" si="57">ROUND((H147-H146)/H146*100,2)</f>
        <v>-32.43</v>
      </c>
      <c r="J147" s="69">
        <f t="shared" ref="J147" si="58">(ROUND((H147-H135)/H135*100,2))</f>
        <v>-37.200000000000003</v>
      </c>
      <c r="K147" s="70">
        <v>931708</v>
      </c>
      <c r="L147" s="69">
        <f t="shared" ref="L147" si="59">ROUND((K147-K146)/K146*100,2)</f>
        <v>-21.88</v>
      </c>
      <c r="M147" s="69">
        <f t="shared" ref="M147" si="60">ROUND((K147-K135)/K135*100,2)</f>
        <v>-19.61</v>
      </c>
      <c r="N147" s="68">
        <v>3051</v>
      </c>
      <c r="O147" s="69">
        <f t="shared" ref="O147" si="61">ROUND((N147-N146)/N146*100,2)</f>
        <v>-17.11</v>
      </c>
      <c r="P147" s="69">
        <f t="shared" ref="P147" si="62">ROUND((N147-N135)/N135*100,2)</f>
        <v>-31.35</v>
      </c>
      <c r="Q147" s="70">
        <v>2615</v>
      </c>
      <c r="R147" s="69">
        <f t="shared" ref="R147" si="63">ROUND((Q147-Q146)/Q146*100,2)</f>
        <v>1.55</v>
      </c>
      <c r="S147" s="71">
        <f t="shared" ref="S147" si="64">ROUND((Q147-Q135)/Q135*100,2)</f>
        <v>-33.6</v>
      </c>
      <c r="T147" s="107">
        <f t="shared" si="20"/>
        <v>709.5684</v>
      </c>
      <c r="U147" s="72"/>
      <c r="V147" s="72"/>
      <c r="W147" s="72"/>
      <c r="X147" s="72"/>
      <c r="Y147" s="72"/>
      <c r="Z147" s="72"/>
      <c r="AA147" s="72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</row>
    <row r="148" spans="1:38" s="5" customFormat="1" ht="12" hidden="1" customHeight="1" x14ac:dyDescent="0.25">
      <c r="A148" s="65"/>
      <c r="B148" s="115" t="s">
        <v>16</v>
      </c>
      <c r="C148" s="42"/>
      <c r="D148" s="66">
        <v>7.0000000000000007E-2</v>
      </c>
      <c r="E148" s="67">
        <v>0.21</v>
      </c>
      <c r="F148" s="9">
        <v>21</v>
      </c>
      <c r="G148" s="13">
        <v>1</v>
      </c>
      <c r="H148" s="68">
        <v>4610382</v>
      </c>
      <c r="I148" s="69">
        <f t="shared" ref="I148" si="65">ROUND((H148-H147)/H147*100,2)</f>
        <v>21.54</v>
      </c>
      <c r="J148" s="69">
        <f t="shared" ref="J148" si="66">(ROUND((H148-H136)/H136*100,2))</f>
        <v>-8.5399999999999991</v>
      </c>
      <c r="K148" s="70">
        <v>1056392</v>
      </c>
      <c r="L148" s="69">
        <f t="shared" ref="L148" si="67">ROUND((K148-K147)/K147*100,2)</f>
        <v>13.38</v>
      </c>
      <c r="M148" s="69">
        <f t="shared" ref="M148" si="68">ROUND((K148-K136)/K136*100,2)</f>
        <v>-3.4</v>
      </c>
      <c r="N148" s="68">
        <v>3145</v>
      </c>
      <c r="O148" s="69">
        <f t="shared" ref="O148" si="69">ROUND((N148-N147)/N147*100,2)</f>
        <v>3.08</v>
      </c>
      <c r="P148" s="69">
        <f t="shared" ref="P148" si="70">ROUND((N148-N136)/N136*100,2)</f>
        <v>-13.24</v>
      </c>
      <c r="Q148" s="70">
        <v>2221</v>
      </c>
      <c r="R148" s="69">
        <f t="shared" ref="R148" si="71">ROUND((Q148-Q147)/Q147*100,2)</f>
        <v>-15.07</v>
      </c>
      <c r="S148" s="71">
        <f t="shared" ref="S148" si="72">ROUND((Q148-Q136)/Q136*100,2)</f>
        <v>-27.44</v>
      </c>
      <c r="T148" s="107">
        <f t="shared" si="20"/>
        <v>288.20519999999999</v>
      </c>
      <c r="U148" s="72"/>
      <c r="V148" s="72"/>
      <c r="W148" s="72"/>
      <c r="X148" s="72"/>
      <c r="Y148" s="72"/>
      <c r="Z148" s="72"/>
      <c r="AA148" s="72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</row>
    <row r="149" spans="1:38" s="5" customFormat="1" ht="12" hidden="1" customHeight="1" x14ac:dyDescent="0.25">
      <c r="A149" s="65"/>
      <c r="B149" s="115" t="s">
        <v>17</v>
      </c>
      <c r="C149" s="42"/>
      <c r="D149" s="66">
        <v>7.0000000000000007E-2</v>
      </c>
      <c r="E149" s="67">
        <v>0.25</v>
      </c>
      <c r="F149" s="9">
        <v>22</v>
      </c>
      <c r="G149" s="13">
        <v>2</v>
      </c>
      <c r="H149" s="68">
        <v>5748642</v>
      </c>
      <c r="I149" s="69">
        <f t="shared" ref="I149" si="73">ROUND((H149-H148)/H148*100,2)</f>
        <v>24.69</v>
      </c>
      <c r="J149" s="69">
        <f t="shared" ref="J149" si="74">(ROUND((H149-H137)/H137*100,2))</f>
        <v>51.1</v>
      </c>
      <c r="K149" s="70">
        <v>1230378</v>
      </c>
      <c r="L149" s="69">
        <f t="shared" ref="L149" si="75">ROUND((K149-K148)/K148*100,2)</f>
        <v>16.47</v>
      </c>
      <c r="M149" s="69">
        <f t="shared" ref="M149" si="76">ROUND((K149-K137)/K137*100,2)</f>
        <v>22.65</v>
      </c>
      <c r="N149" s="68">
        <v>3934</v>
      </c>
      <c r="O149" s="69">
        <f t="shared" ref="O149" si="77">ROUND((N149-N148)/N148*100,2)</f>
        <v>25.09</v>
      </c>
      <c r="P149" s="69">
        <f t="shared" ref="P149" si="78">ROUND((N149-N137)/N137*100,2)</f>
        <v>30.87</v>
      </c>
      <c r="Q149" s="70">
        <v>3067</v>
      </c>
      <c r="R149" s="69">
        <f t="shared" ref="R149" si="79">ROUND((Q149-Q148)/Q148*100,2)</f>
        <v>38.090000000000003</v>
      </c>
      <c r="S149" s="71">
        <f t="shared" ref="S149" si="80">ROUND((Q149-Q137)/Q137*100,2)</f>
        <v>13.38</v>
      </c>
      <c r="T149" s="107">
        <f t="shared" si="20"/>
        <v>406.64429999999999</v>
      </c>
      <c r="U149" s="72"/>
      <c r="V149" s="72"/>
      <c r="W149" s="72"/>
      <c r="X149" s="72"/>
      <c r="Y149" s="72"/>
      <c r="Z149" s="72"/>
      <c r="AA149" s="72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</row>
    <row r="150" spans="1:38" s="5" customFormat="1" ht="18.75" customHeight="1" x14ac:dyDescent="0.25">
      <c r="A150" s="65"/>
      <c r="B150" s="115" t="s">
        <v>26</v>
      </c>
      <c r="C150" s="42" t="s">
        <v>1</v>
      </c>
      <c r="D150" s="66">
        <v>7.0000000000000007E-2</v>
      </c>
      <c r="E150" s="67">
        <v>0.24</v>
      </c>
      <c r="F150" s="9">
        <v>17</v>
      </c>
      <c r="G150" s="13">
        <v>0</v>
      </c>
      <c r="H150" s="68">
        <v>3498679</v>
      </c>
      <c r="I150" s="69">
        <f t="shared" ref="I150" si="81">ROUND((H150-H149)/H149*100,2)</f>
        <v>-39.14</v>
      </c>
      <c r="J150" s="69">
        <f t="shared" ref="J150" si="82">(ROUND((H150-H138)/H138*100,2))</f>
        <v>-43.74</v>
      </c>
      <c r="K150" s="70">
        <v>926014</v>
      </c>
      <c r="L150" s="69">
        <f t="shared" ref="L150" si="83">ROUND((K150-K149)/K149*100,2)</f>
        <v>-24.74</v>
      </c>
      <c r="M150" s="69">
        <f t="shared" ref="M150" si="84">ROUND((K150-K138)/K138*100,2)</f>
        <v>-28.24</v>
      </c>
      <c r="N150" s="68">
        <v>2344</v>
      </c>
      <c r="O150" s="69">
        <f t="shared" ref="O150" si="85">ROUND((N150-N149)/N149*100,2)</f>
        <v>-40.42</v>
      </c>
      <c r="P150" s="69">
        <f t="shared" ref="P150" si="86">ROUND((N150-N138)/N138*100,2)</f>
        <v>-43.69</v>
      </c>
      <c r="Q150" s="70">
        <v>2239</v>
      </c>
      <c r="R150" s="69">
        <f t="shared" ref="R150" si="87">ROUND((Q150-Q149)/Q149*100,2)</f>
        <v>-27</v>
      </c>
      <c r="S150" s="71">
        <f t="shared" ref="S150" si="88">ROUND((Q150-Q138)/Q138*100,2)</f>
        <v>-40.99</v>
      </c>
      <c r="T150" s="107"/>
      <c r="U150" s="72"/>
      <c r="V150" s="72"/>
      <c r="W150" s="72"/>
      <c r="X150" s="72"/>
      <c r="Y150" s="72"/>
      <c r="Z150" s="72"/>
      <c r="AA150" s="72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</row>
    <row r="151" spans="1:38" s="5" customFormat="1" ht="12.75" customHeight="1" x14ac:dyDescent="0.25">
      <c r="A151" s="65"/>
      <c r="B151" s="115" t="s">
        <v>7</v>
      </c>
      <c r="C151" s="42"/>
      <c r="D151" s="66">
        <v>7.0000000000000007E-2</v>
      </c>
      <c r="E151" s="67">
        <v>0.23</v>
      </c>
      <c r="F151" s="9">
        <v>20</v>
      </c>
      <c r="G151" s="13">
        <v>1</v>
      </c>
      <c r="H151" s="68">
        <v>4413172</v>
      </c>
      <c r="I151" s="69">
        <f t="shared" ref="I151" si="89">ROUND((H151-H150)/H150*100,2)</f>
        <v>26.14</v>
      </c>
      <c r="J151" s="69">
        <f t="shared" ref="J151" si="90">(ROUND((H151-H139)/H139*100,2))</f>
        <v>2.95</v>
      </c>
      <c r="K151" s="70">
        <v>1020012</v>
      </c>
      <c r="L151" s="69">
        <f t="shared" ref="L151" si="91">ROUND((K151-K150)/K150*100,2)</f>
        <v>10.15</v>
      </c>
      <c r="M151" s="69">
        <f t="shared" ref="M151" si="92">ROUND((K151-K139)/K139*100,2)</f>
        <v>12.26</v>
      </c>
      <c r="N151" s="68">
        <v>3065</v>
      </c>
      <c r="O151" s="69">
        <f t="shared" ref="O151" si="93">ROUND((N151-N150)/N150*100,2)</f>
        <v>30.76</v>
      </c>
      <c r="P151" s="69">
        <f t="shared" ref="P151" si="94">ROUND((N151-N139)/N139*100,2)</f>
        <v>8.3800000000000008</v>
      </c>
      <c r="Q151" s="70">
        <v>2344</v>
      </c>
      <c r="R151" s="69">
        <f t="shared" ref="R151" si="95">ROUND((Q151-Q150)/Q150*100,2)</f>
        <v>4.6900000000000004</v>
      </c>
      <c r="S151" s="71">
        <f t="shared" ref="S151" si="96">ROUND((Q151-Q139)/Q139*100,2)</f>
        <v>-10.84</v>
      </c>
      <c r="T151" s="107"/>
      <c r="U151" s="72"/>
      <c r="V151" s="72"/>
      <c r="W151" s="72"/>
      <c r="X151" s="72"/>
      <c r="Y151" s="72"/>
      <c r="Z151" s="72"/>
      <c r="AA151" s="72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</row>
    <row r="152" spans="1:38" s="5" customFormat="1" ht="12.75" customHeight="1" x14ac:dyDescent="0.25">
      <c r="A152" s="65"/>
      <c r="B152" s="115" t="s">
        <v>8</v>
      </c>
      <c r="C152" s="42"/>
      <c r="D152" s="66">
        <v>0.08</v>
      </c>
      <c r="E152" s="67">
        <v>0.3</v>
      </c>
      <c r="F152" s="9">
        <v>21</v>
      </c>
      <c r="G152" s="13">
        <v>2</v>
      </c>
      <c r="H152" s="68">
        <v>5503699</v>
      </c>
      <c r="I152" s="69">
        <f t="shared" ref="I152" si="97">ROUND((H152-H151)/H151*100,2)</f>
        <v>24.71</v>
      </c>
      <c r="J152" s="69">
        <f t="shared" ref="J152" si="98">(ROUND((H152-H140)/H140*100,2))</f>
        <v>44.95</v>
      </c>
      <c r="K152" s="70">
        <v>1185281</v>
      </c>
      <c r="L152" s="69">
        <f t="shared" ref="L152" si="99">ROUND((K152-K151)/K151*100,2)</f>
        <v>16.2</v>
      </c>
      <c r="M152" s="69">
        <f t="shared" ref="M152" si="100">ROUND((K152-K140)/K140*100,2)</f>
        <v>20.059999999999999</v>
      </c>
      <c r="N152" s="68">
        <v>4269</v>
      </c>
      <c r="O152" s="69">
        <f t="shared" ref="O152" si="101">ROUND((N152-N151)/N151*100,2)</f>
        <v>39.28</v>
      </c>
      <c r="P152" s="69">
        <f t="shared" ref="P152" si="102">ROUND((N152-N140)/N140*100,2)</f>
        <v>43.64</v>
      </c>
      <c r="Q152" s="70">
        <v>3609</v>
      </c>
      <c r="R152" s="69">
        <f t="shared" ref="R152" si="103">ROUND((Q152-Q151)/Q151*100,2)</f>
        <v>53.97</v>
      </c>
      <c r="S152" s="71">
        <f t="shared" ref="S152" si="104">ROUND((Q152-Q140)/Q140*100,2)</f>
        <v>13.42</v>
      </c>
      <c r="T152" s="107"/>
      <c r="U152" s="72"/>
      <c r="V152" s="72"/>
      <c r="W152" s="72"/>
      <c r="X152" s="72"/>
      <c r="Y152" s="72"/>
      <c r="Z152" s="72"/>
      <c r="AA152" s="72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</row>
    <row r="153" spans="1:38" s="5" customFormat="1" ht="21" customHeight="1" x14ac:dyDescent="0.25">
      <c r="A153" s="65"/>
      <c r="B153" s="115" t="s">
        <v>9</v>
      </c>
      <c r="C153" s="42"/>
      <c r="D153" s="66">
        <v>0.1</v>
      </c>
      <c r="E153" s="67">
        <v>0.3</v>
      </c>
      <c r="F153" s="9">
        <v>20</v>
      </c>
      <c r="G153" s="13">
        <v>1</v>
      </c>
      <c r="H153" s="68">
        <v>4229463</v>
      </c>
      <c r="I153" s="69">
        <f t="shared" ref="I153" si="105">ROUND((H153-H152)/H152*100,2)</f>
        <v>-23.15</v>
      </c>
      <c r="J153" s="69">
        <f t="shared" ref="J153" si="106">(ROUND((H153-H141)/H141*100,2))</f>
        <v>-22.16</v>
      </c>
      <c r="K153" s="70">
        <v>1036466</v>
      </c>
      <c r="L153" s="69">
        <f t="shared" ref="L153" si="107">ROUND((K153-K152)/K152*100,2)</f>
        <v>-12.56</v>
      </c>
      <c r="M153" s="69">
        <f t="shared" ref="M153" si="108">ROUND((K153-K141)/K141*100,2)</f>
        <v>-8.43</v>
      </c>
      <c r="N153" s="68">
        <v>4034</v>
      </c>
      <c r="O153" s="69">
        <f t="shared" ref="O153" si="109">ROUND((N153-N152)/N152*100,2)</f>
        <v>-5.5</v>
      </c>
      <c r="P153" s="69">
        <f t="shared" ref="P153" si="110">ROUND((N153-N141)/N141*100,2)</f>
        <v>-10.65</v>
      </c>
      <c r="Q153" s="70">
        <v>3124</v>
      </c>
      <c r="R153" s="69">
        <f t="shared" ref="R153" si="111">ROUND((Q153-Q152)/Q152*100,2)</f>
        <v>-13.44</v>
      </c>
      <c r="S153" s="71">
        <f t="shared" ref="S153" si="112">ROUND((Q153-Q141)/Q141*100,2)</f>
        <v>-7.02</v>
      </c>
      <c r="T153" s="107"/>
      <c r="U153" s="72"/>
      <c r="V153" s="72"/>
      <c r="W153" s="72"/>
      <c r="X153" s="72"/>
      <c r="Y153" s="72"/>
      <c r="Z153" s="72"/>
      <c r="AA153" s="72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</row>
    <row r="154" spans="1:38" s="5" customFormat="1" ht="12.75" customHeight="1" x14ac:dyDescent="0.25">
      <c r="A154" s="65"/>
      <c r="B154" s="115" t="s">
        <v>10</v>
      </c>
      <c r="C154" s="42"/>
      <c r="D154" s="66">
        <v>0.09</v>
      </c>
      <c r="E154" s="67">
        <v>0.28999999999999998</v>
      </c>
      <c r="F154" s="9">
        <v>20</v>
      </c>
      <c r="G154" s="13">
        <v>0</v>
      </c>
      <c r="H154" s="68">
        <v>3398635</v>
      </c>
      <c r="I154" s="69">
        <f t="shared" ref="I154" si="113">ROUND((H154-H153)/H153*100,2)</f>
        <v>-19.64</v>
      </c>
      <c r="J154" s="69">
        <f t="shared" ref="J154" si="114">(ROUND((H154-H142)/H142*100,2))</f>
        <v>-29.77</v>
      </c>
      <c r="K154" s="70">
        <v>919385</v>
      </c>
      <c r="L154" s="69">
        <f t="shared" ref="L154" si="115">ROUND((K154-K153)/K153*100,2)</f>
        <v>-11.3</v>
      </c>
      <c r="M154" s="69">
        <f t="shared" ref="M154" si="116">ROUND((K154-K142)/K142*100,2)</f>
        <v>-18.47</v>
      </c>
      <c r="N154" s="68">
        <v>2928</v>
      </c>
      <c r="O154" s="69">
        <f t="shared" ref="O154" si="117">ROUND((N154-N153)/N153*100,2)</f>
        <v>-27.42</v>
      </c>
      <c r="P154" s="69">
        <f t="shared" ref="P154" si="118">ROUND((N154-N142)/N142*100,2)</f>
        <v>-16.89</v>
      </c>
      <c r="Q154" s="70">
        <v>2702</v>
      </c>
      <c r="R154" s="69">
        <f t="shared" ref="R154" si="119">ROUND((Q154-Q153)/Q153*100,2)</f>
        <v>-13.51</v>
      </c>
      <c r="S154" s="71">
        <f t="shared" ref="S154" si="120">ROUND((Q154-Q142)/Q142*100,2)</f>
        <v>-0.22</v>
      </c>
      <c r="T154" s="107"/>
      <c r="U154" s="72"/>
      <c r="V154" s="72"/>
      <c r="W154" s="72"/>
      <c r="X154" s="72"/>
      <c r="Y154" s="72"/>
      <c r="Z154" s="72"/>
      <c r="AA154" s="72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</row>
    <row r="155" spans="1:38" s="5" customFormat="1" ht="12.75" customHeight="1" x14ac:dyDescent="0.25">
      <c r="A155" s="65"/>
      <c r="B155" s="115" t="s">
        <v>11</v>
      </c>
      <c r="C155" s="42"/>
      <c r="D155" s="66">
        <v>0.08</v>
      </c>
      <c r="E155" s="67">
        <v>0.31</v>
      </c>
      <c r="F155" s="9">
        <v>21</v>
      </c>
      <c r="G155" s="13">
        <v>2</v>
      </c>
      <c r="H155" s="68">
        <v>5307880</v>
      </c>
      <c r="I155" s="69">
        <f t="shared" ref="I155" si="121">ROUND((H155-H154)/H154*100,2)</f>
        <v>56.18</v>
      </c>
      <c r="J155" s="69">
        <f t="shared" ref="J155" si="122">(ROUND((H155-H143)/H143*100,2))</f>
        <v>56.42</v>
      </c>
      <c r="K155" s="70">
        <v>1178736</v>
      </c>
      <c r="L155" s="69">
        <f t="shared" ref="L155" si="123">ROUND((K155-K154)/K154*100,2)</f>
        <v>28.21</v>
      </c>
      <c r="M155" s="69">
        <f t="shared" ref="M155" si="124">ROUND((K155-K143)/K143*100,2)</f>
        <v>25.83</v>
      </c>
      <c r="N155" s="68">
        <v>4163</v>
      </c>
      <c r="O155" s="69">
        <f t="shared" ref="O155" si="125">ROUND((N155-N154)/N154*100,2)</f>
        <v>42.18</v>
      </c>
      <c r="P155" s="69">
        <f t="shared" ref="P155" si="126">ROUND((N155-N143)/N143*100,2)</f>
        <v>58.23</v>
      </c>
      <c r="Q155" s="70">
        <v>3628</v>
      </c>
      <c r="R155" s="69">
        <f t="shared" ref="R155" si="127">ROUND((Q155-Q154)/Q154*100,2)</f>
        <v>34.270000000000003</v>
      </c>
      <c r="S155" s="71">
        <f t="shared" ref="S155" si="128">ROUND((Q155-Q143)/Q143*100,2)</f>
        <v>86.91</v>
      </c>
      <c r="T155" s="107"/>
      <c r="U155" s="72"/>
      <c r="V155" s="72"/>
      <c r="W155" s="72"/>
      <c r="X155" s="72"/>
      <c r="Y155" s="72"/>
      <c r="Z155" s="72"/>
      <c r="AA155" s="72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</row>
    <row r="156" spans="1:38" s="5" customFormat="1" ht="21" customHeight="1" x14ac:dyDescent="0.25">
      <c r="A156" s="65"/>
      <c r="B156" s="115" t="s">
        <v>12</v>
      </c>
      <c r="C156" s="42"/>
      <c r="D156" s="66">
        <v>0.08</v>
      </c>
      <c r="E156" s="67">
        <v>0.3</v>
      </c>
      <c r="F156" s="9">
        <v>23</v>
      </c>
      <c r="G156" s="13">
        <v>1</v>
      </c>
      <c r="H156" s="68">
        <v>4555432</v>
      </c>
      <c r="I156" s="69">
        <f t="shared" ref="I156" si="129">ROUND((H156-H155)/H155*100,2)</f>
        <v>-14.18</v>
      </c>
      <c r="J156" s="69">
        <f t="shared" ref="J156" si="130">(ROUND((H156-H144)/H144*100,2))</f>
        <v>-21.03</v>
      </c>
      <c r="K156" s="70">
        <v>1150165</v>
      </c>
      <c r="L156" s="69">
        <f t="shared" ref="L156" si="131">ROUND((K156-K155)/K155*100,2)</f>
        <v>-2.42</v>
      </c>
      <c r="M156" s="69">
        <f t="shared" ref="M156" si="132">ROUND((K156-K144)/K144*100,2)</f>
        <v>-8.52</v>
      </c>
      <c r="N156" s="68">
        <v>3801</v>
      </c>
      <c r="O156" s="69">
        <f t="shared" ref="O156" si="133">ROUND((N156-N155)/N155*100,2)</f>
        <v>-8.6999999999999993</v>
      </c>
      <c r="P156" s="69">
        <f t="shared" ref="P156" si="134">ROUND((N156-N144)/N144*100,2)</f>
        <v>-1.71</v>
      </c>
      <c r="Q156" s="70">
        <v>3420</v>
      </c>
      <c r="R156" s="69">
        <f t="shared" ref="R156" si="135">ROUND((Q156-Q155)/Q155*100,2)</f>
        <v>-5.73</v>
      </c>
      <c r="S156" s="71">
        <f t="shared" ref="S156" si="136">ROUND((Q156-Q144)/Q144*100,2)</f>
        <v>17.079999999999998</v>
      </c>
      <c r="T156" s="107"/>
      <c r="U156" s="72"/>
      <c r="V156" s="72"/>
      <c r="W156" s="72"/>
      <c r="X156" s="72"/>
      <c r="Y156" s="72"/>
      <c r="Z156" s="72"/>
      <c r="AA156" s="72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</row>
    <row r="157" spans="1:38" s="5" customFormat="1" ht="12.75" customHeight="1" x14ac:dyDescent="0.25">
      <c r="A157" s="65"/>
      <c r="B157" s="115" t="s">
        <v>13</v>
      </c>
      <c r="C157" s="42"/>
      <c r="D157" s="66">
        <v>0.08</v>
      </c>
      <c r="E157" s="67">
        <v>0.36</v>
      </c>
      <c r="F157" s="9">
        <v>21</v>
      </c>
      <c r="G157" s="13">
        <v>0</v>
      </c>
      <c r="H157" s="68">
        <v>3450701</v>
      </c>
      <c r="I157" s="69">
        <f t="shared" ref="I157" si="137">ROUND((H157-H156)/H156*100,2)</f>
        <v>-24.25</v>
      </c>
      <c r="J157" s="69">
        <f t="shared" ref="J157" si="138">(ROUND((H157-H145)/H145*100,2))</f>
        <v>-14.51</v>
      </c>
      <c r="K157" s="70">
        <v>926425</v>
      </c>
      <c r="L157" s="69">
        <f t="shared" ref="L157" si="139">ROUND((K157-K156)/K156*100,2)</f>
        <v>-19.45</v>
      </c>
      <c r="M157" s="69">
        <f t="shared" ref="M157" si="140">ROUND((K157-K145)/K145*100,2)</f>
        <v>-12.26</v>
      </c>
      <c r="N157" s="68">
        <v>2855</v>
      </c>
      <c r="O157" s="69">
        <f t="shared" ref="O157" si="141">ROUND((N157-N156)/N156*100,2)</f>
        <v>-24.89</v>
      </c>
      <c r="P157" s="69">
        <f t="shared" ref="P157" si="142">ROUND((N157-N145)/N145*100,2)</f>
        <v>-8.9</v>
      </c>
      <c r="Q157" s="70">
        <v>3360</v>
      </c>
      <c r="R157" s="69">
        <f t="shared" ref="R157" si="143">ROUND((Q157-Q156)/Q156*100,2)</f>
        <v>-1.75</v>
      </c>
      <c r="S157" s="71">
        <f t="shared" ref="S157" si="144">ROUND((Q157-Q145)/Q145*100,2)</f>
        <v>28.15</v>
      </c>
      <c r="T157" s="107"/>
      <c r="U157" s="72"/>
      <c r="V157" s="72"/>
      <c r="W157" s="72"/>
      <c r="X157" s="72"/>
      <c r="Y157" s="72"/>
      <c r="Z157" s="72"/>
      <c r="AA157" s="72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</row>
    <row r="158" spans="1:38" s="5" customFormat="1" ht="12.75" customHeight="1" x14ac:dyDescent="0.25">
      <c r="A158" s="65"/>
      <c r="B158" s="115" t="s">
        <v>14</v>
      </c>
      <c r="C158" s="42"/>
      <c r="D158" s="66">
        <v>0.08</v>
      </c>
      <c r="E158" s="67">
        <v>0.27</v>
      </c>
      <c r="F158" s="9">
        <v>21</v>
      </c>
      <c r="G158" s="13">
        <v>2</v>
      </c>
      <c r="H158" s="68">
        <v>5346013</v>
      </c>
      <c r="I158" s="69">
        <f t="shared" ref="I158" si="145">ROUND((H158-H157)/H157*100,2)</f>
        <v>54.93</v>
      </c>
      <c r="J158" s="69">
        <f t="shared" ref="J158" si="146">(ROUND((H158-H146)/H146*100,2))</f>
        <v>-4.78</v>
      </c>
      <c r="K158" s="70">
        <v>1166575</v>
      </c>
      <c r="L158" s="69">
        <f t="shared" ref="L158" si="147">ROUND((K158-K157)/K157*100,2)</f>
        <v>25.92</v>
      </c>
      <c r="M158" s="69">
        <f t="shared" ref="M158" si="148">ROUND((K158-K146)/K146*100,2)</f>
        <v>-2.19</v>
      </c>
      <c r="N158" s="68">
        <v>4103</v>
      </c>
      <c r="O158" s="69">
        <f t="shared" ref="O158" si="149">ROUND((N158-N157)/N157*100,2)</f>
        <v>43.71</v>
      </c>
      <c r="P158" s="69">
        <f t="shared" ref="P158" si="150">ROUND((N158-N146)/N146*100,2)</f>
        <v>11.46</v>
      </c>
      <c r="Q158" s="70">
        <v>3180</v>
      </c>
      <c r="R158" s="69">
        <f t="shared" ref="R158" si="151">ROUND((Q158-Q157)/Q157*100,2)</f>
        <v>-5.36</v>
      </c>
      <c r="S158" s="71">
        <f t="shared" ref="S158" si="152">ROUND((Q158-Q146)/Q146*100,2)</f>
        <v>23.5</v>
      </c>
      <c r="T158" s="107"/>
      <c r="U158" s="72"/>
      <c r="V158" s="72"/>
      <c r="W158" s="72"/>
      <c r="X158" s="72"/>
      <c r="Y158" s="72"/>
      <c r="Z158" s="72"/>
      <c r="AA158" s="72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</row>
    <row r="159" spans="1:38" s="5" customFormat="1" ht="20.100000000000001" customHeight="1" x14ac:dyDescent="0.25">
      <c r="A159" s="65"/>
      <c r="B159" s="115" t="s">
        <v>72</v>
      </c>
      <c r="C159" s="42"/>
      <c r="D159" s="66">
        <v>8.2448490333556015E-2</v>
      </c>
      <c r="E159" s="67">
        <v>0.3582924760820872</v>
      </c>
      <c r="F159" s="9">
        <v>20</v>
      </c>
      <c r="G159" s="13">
        <v>1</v>
      </c>
      <c r="H159" s="68">
        <v>4481586</v>
      </c>
      <c r="I159" s="69">
        <f t="shared" ref="I159:I164" si="153">ROUND((H159-H158)/H158*100,2)</f>
        <v>-16.170000000000002</v>
      </c>
      <c r="J159" s="69">
        <f t="shared" ref="J159:J164" si="154">(ROUND((H159-H147)/H147*100,2))</f>
        <v>18.149999999999999</v>
      </c>
      <c r="K159" s="70">
        <v>1056295.9739999999</v>
      </c>
      <c r="L159" s="69">
        <f t="shared" ref="L159:L164" si="155">ROUND((K159-K158)/K158*100,2)</f>
        <v>-9.4499999999999993</v>
      </c>
      <c r="M159" s="69">
        <f t="shared" ref="M159:M164" si="156">ROUND((K159-K147)/K147*100,2)</f>
        <v>13.37</v>
      </c>
      <c r="N159" s="68">
        <v>3695</v>
      </c>
      <c r="O159" s="69">
        <f t="shared" ref="O159:O164" si="157">ROUND((N159-N158)/N158*100,2)</f>
        <v>-9.94</v>
      </c>
      <c r="P159" s="69">
        <f t="shared" ref="P159:P164" si="158">ROUND((N159-N147)/N147*100,2)</f>
        <v>21.11</v>
      </c>
      <c r="Q159" s="70">
        <v>3784.6289999999999</v>
      </c>
      <c r="R159" s="69">
        <f t="shared" ref="R159:R164" si="159">ROUND((Q159-Q158)/Q158*100,2)</f>
        <v>19.010000000000002</v>
      </c>
      <c r="S159" s="71">
        <f t="shared" ref="S159:S164" si="160">ROUND((Q159-Q147)/Q147*100,2)</f>
        <v>44.73</v>
      </c>
      <c r="T159" s="107"/>
      <c r="U159" s="72"/>
      <c r="V159" s="72"/>
      <c r="W159" s="72"/>
      <c r="X159" s="72"/>
      <c r="Y159" s="72"/>
      <c r="Z159" s="72"/>
      <c r="AA159" s="72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</row>
    <row r="160" spans="1:38" s="5" customFormat="1" ht="12.75" customHeight="1" x14ac:dyDescent="0.25">
      <c r="A160" s="65"/>
      <c r="B160" s="115" t="s">
        <v>74</v>
      </c>
      <c r="C160" s="42"/>
      <c r="D160" s="66">
        <v>9.4141608577106101E-2</v>
      </c>
      <c r="E160" s="67">
        <v>0.26923310152030028</v>
      </c>
      <c r="F160" s="9">
        <v>20</v>
      </c>
      <c r="G160" s="13">
        <v>0</v>
      </c>
      <c r="H160" s="68">
        <v>3326903</v>
      </c>
      <c r="I160" s="69">
        <f t="shared" si="153"/>
        <v>-25.77</v>
      </c>
      <c r="J160" s="69">
        <f t="shared" si="154"/>
        <v>-27.84</v>
      </c>
      <c r="K160" s="70">
        <v>899726.66299999994</v>
      </c>
      <c r="L160" s="69">
        <f t="shared" si="155"/>
        <v>-14.82</v>
      </c>
      <c r="M160" s="69">
        <f t="shared" si="156"/>
        <v>-14.83</v>
      </c>
      <c r="N160" s="68">
        <v>3132</v>
      </c>
      <c r="O160" s="69">
        <f t="shared" si="157"/>
        <v>-15.24</v>
      </c>
      <c r="P160" s="69">
        <f t="shared" si="158"/>
        <v>-0.41</v>
      </c>
      <c r="Q160" s="70">
        <v>2422.3620000000001</v>
      </c>
      <c r="R160" s="69">
        <f t="shared" si="159"/>
        <v>-35.99</v>
      </c>
      <c r="S160" s="71">
        <f t="shared" si="160"/>
        <v>9.07</v>
      </c>
      <c r="T160" s="107"/>
      <c r="U160" s="72"/>
      <c r="V160" s="72"/>
      <c r="W160" s="72"/>
      <c r="X160" s="72"/>
      <c r="Y160" s="72"/>
      <c r="Z160" s="72"/>
      <c r="AA160" s="72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</row>
    <row r="161" spans="1:38" s="5" customFormat="1" ht="12.75" customHeight="1" x14ac:dyDescent="0.25">
      <c r="A161" s="65"/>
      <c r="B161" s="115" t="s">
        <v>76</v>
      </c>
      <c r="C161" s="42"/>
      <c r="D161" s="66">
        <v>8.6699101487183863E-2</v>
      </c>
      <c r="E161" s="67">
        <v>0.36210319569407007</v>
      </c>
      <c r="F161" s="9">
        <v>22</v>
      </c>
      <c r="G161" s="13">
        <v>2</v>
      </c>
      <c r="H161" s="68">
        <v>5301093</v>
      </c>
      <c r="I161" s="69">
        <f t="shared" si="153"/>
        <v>59.34</v>
      </c>
      <c r="J161" s="69">
        <f t="shared" si="154"/>
        <v>-7.79</v>
      </c>
      <c r="K161" s="70">
        <v>1206042.1040000001</v>
      </c>
      <c r="L161" s="69">
        <f t="shared" si="155"/>
        <v>34.049999999999997</v>
      </c>
      <c r="M161" s="69">
        <f t="shared" si="156"/>
        <v>-1.98</v>
      </c>
      <c r="N161" s="68">
        <v>4596</v>
      </c>
      <c r="O161" s="69">
        <f t="shared" si="157"/>
        <v>46.74</v>
      </c>
      <c r="P161" s="69">
        <f t="shared" si="158"/>
        <v>16.829999999999998</v>
      </c>
      <c r="Q161" s="70">
        <v>4367.1170000000002</v>
      </c>
      <c r="R161" s="69">
        <f t="shared" si="159"/>
        <v>80.28</v>
      </c>
      <c r="S161" s="71">
        <f t="shared" si="160"/>
        <v>42.39</v>
      </c>
      <c r="T161" s="107"/>
      <c r="U161" s="72"/>
      <c r="V161" s="72"/>
      <c r="W161" s="72"/>
      <c r="X161" s="72"/>
      <c r="Y161" s="72"/>
      <c r="Z161" s="72"/>
      <c r="AA161" s="72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</row>
    <row r="162" spans="1:38" s="5" customFormat="1" ht="20.100000000000001" customHeight="1" x14ac:dyDescent="0.25">
      <c r="A162" s="65"/>
      <c r="B162" s="115" t="s">
        <v>95</v>
      </c>
      <c r="C162" s="42"/>
      <c r="D162" s="66">
        <v>7.920268366537607E-2</v>
      </c>
      <c r="E162" s="67">
        <v>0.30610112507925363</v>
      </c>
      <c r="F162" s="9">
        <v>21</v>
      </c>
      <c r="G162" s="13">
        <v>0</v>
      </c>
      <c r="H162" s="68">
        <v>3576899</v>
      </c>
      <c r="I162" s="69">
        <f t="shared" si="153"/>
        <v>-32.53</v>
      </c>
      <c r="J162" s="69">
        <f t="shared" si="154"/>
        <v>2.2400000000000002</v>
      </c>
      <c r="K162" s="70">
        <v>1026954</v>
      </c>
      <c r="L162" s="69">
        <f t="shared" si="155"/>
        <v>-14.85</v>
      </c>
      <c r="M162" s="69">
        <f t="shared" si="156"/>
        <v>10.9</v>
      </c>
      <c r="N162" s="68">
        <v>2833</v>
      </c>
      <c r="O162" s="69">
        <f t="shared" si="157"/>
        <v>-38.36</v>
      </c>
      <c r="P162" s="69">
        <f t="shared" si="158"/>
        <v>20.86</v>
      </c>
      <c r="Q162" s="70">
        <v>3144</v>
      </c>
      <c r="R162" s="69">
        <f t="shared" si="159"/>
        <v>-28.01</v>
      </c>
      <c r="S162" s="71">
        <f t="shared" si="160"/>
        <v>40.42</v>
      </c>
      <c r="T162" s="107"/>
      <c r="U162" s="72"/>
      <c r="V162" s="72"/>
      <c r="W162" s="72"/>
      <c r="X162" s="72"/>
      <c r="Y162" s="72"/>
      <c r="Z162" s="72"/>
      <c r="AA162" s="72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</row>
    <row r="163" spans="1:38" s="5" customFormat="1" ht="12.75" customHeight="1" x14ac:dyDescent="0.25">
      <c r="A163" s="65"/>
      <c r="B163" s="115" t="s">
        <v>60</v>
      </c>
      <c r="C163" s="42" t="s">
        <v>22</v>
      </c>
      <c r="D163" s="66">
        <v>6.4571837180749866E-2</v>
      </c>
      <c r="E163" s="67">
        <v>0.28057055246204665</v>
      </c>
      <c r="F163" s="9">
        <v>14</v>
      </c>
      <c r="G163" s="13">
        <v>1</v>
      </c>
      <c r="H163" s="68">
        <v>3705950</v>
      </c>
      <c r="I163" s="69">
        <f t="shared" si="153"/>
        <v>3.61</v>
      </c>
      <c r="J163" s="69">
        <f t="shared" si="154"/>
        <v>-16.03</v>
      </c>
      <c r="K163" s="70">
        <v>825688</v>
      </c>
      <c r="L163" s="69">
        <f t="shared" si="155"/>
        <v>-19.600000000000001</v>
      </c>
      <c r="M163" s="69">
        <f t="shared" si="156"/>
        <v>-19.05</v>
      </c>
      <c r="N163" s="68">
        <v>2393</v>
      </c>
      <c r="O163" s="69">
        <f t="shared" si="157"/>
        <v>-15.53</v>
      </c>
      <c r="P163" s="69">
        <f t="shared" si="158"/>
        <v>-21.92</v>
      </c>
      <c r="Q163" s="70">
        <v>2317</v>
      </c>
      <c r="R163" s="69">
        <f t="shared" si="159"/>
        <v>-26.3</v>
      </c>
      <c r="S163" s="71">
        <f t="shared" si="160"/>
        <v>-1.1499999999999999</v>
      </c>
      <c r="T163" s="107"/>
      <c r="U163" s="72"/>
      <c r="V163" s="72"/>
      <c r="W163" s="72"/>
      <c r="X163" s="72"/>
      <c r="Y163" s="72"/>
      <c r="Z163" s="72"/>
      <c r="AA163" s="72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</row>
    <row r="164" spans="1:38" s="5" customFormat="1" ht="12.75" customHeight="1" x14ac:dyDescent="0.25">
      <c r="A164" s="65"/>
      <c r="B164" s="115" t="s">
        <v>62</v>
      </c>
      <c r="C164" s="42"/>
      <c r="D164" s="66">
        <v>7.2415999379568413E-2</v>
      </c>
      <c r="E164" s="67">
        <v>0.34461850068977329</v>
      </c>
      <c r="F164" s="9">
        <v>22</v>
      </c>
      <c r="G164" s="13">
        <v>2</v>
      </c>
      <c r="H164" s="68">
        <v>5157700</v>
      </c>
      <c r="I164" s="69">
        <f t="shared" si="153"/>
        <v>39.17</v>
      </c>
      <c r="J164" s="69">
        <f t="shared" si="154"/>
        <v>-6.29</v>
      </c>
      <c r="K164" s="70">
        <v>1189268</v>
      </c>
      <c r="L164" s="69">
        <f t="shared" si="155"/>
        <v>44.03</v>
      </c>
      <c r="M164" s="69">
        <f t="shared" si="156"/>
        <v>0.34</v>
      </c>
      <c r="N164" s="68">
        <v>3735</v>
      </c>
      <c r="O164" s="69">
        <f t="shared" si="157"/>
        <v>56.08</v>
      </c>
      <c r="P164" s="69">
        <f t="shared" si="158"/>
        <v>-12.51</v>
      </c>
      <c r="Q164" s="70">
        <v>4098</v>
      </c>
      <c r="R164" s="69">
        <f t="shared" si="159"/>
        <v>76.87</v>
      </c>
      <c r="S164" s="71">
        <f t="shared" si="160"/>
        <v>13.55</v>
      </c>
      <c r="T164" s="107"/>
      <c r="U164" s="72"/>
      <c r="V164" s="72"/>
      <c r="W164" s="72"/>
      <c r="X164" s="72"/>
      <c r="Y164" s="72"/>
      <c r="Z164" s="72"/>
      <c r="AA164" s="72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</row>
    <row r="165" spans="1:38" s="5" customFormat="1" ht="20.100000000000001" customHeight="1" x14ac:dyDescent="0.25">
      <c r="A165" s="65"/>
      <c r="B165" s="115" t="s">
        <v>63</v>
      </c>
      <c r="C165" s="42"/>
      <c r="D165" s="66">
        <v>7.892277373083055E-2</v>
      </c>
      <c r="E165" s="67">
        <v>0.27491970077482925</v>
      </c>
      <c r="F165" s="9">
        <v>20</v>
      </c>
      <c r="G165" s="13">
        <v>1</v>
      </c>
      <c r="H165" s="68">
        <v>3879742</v>
      </c>
      <c r="I165" s="69">
        <f>ROUND((H165-H164)/H164*100,2)</f>
        <v>-24.78</v>
      </c>
      <c r="J165" s="69">
        <f>(ROUND((H165-H153)/H153*100,2))</f>
        <v>-8.27</v>
      </c>
      <c r="K165" s="70">
        <v>1005031</v>
      </c>
      <c r="L165" s="69">
        <f>ROUND((K165-K164)/K164*100,2)</f>
        <v>-15.49</v>
      </c>
      <c r="M165" s="69">
        <f>ROUND((K165-K153)/K153*100,2)</f>
        <v>-3.03</v>
      </c>
      <c r="N165" s="68">
        <v>3062</v>
      </c>
      <c r="O165" s="69">
        <f>ROUND((N165-N164)/N164*100,2)</f>
        <v>-18.02</v>
      </c>
      <c r="P165" s="69">
        <f>ROUND((N165-N153)/N153*100,2)</f>
        <v>-24.1</v>
      </c>
      <c r="Q165" s="70">
        <v>2763</v>
      </c>
      <c r="R165" s="69">
        <f>ROUND((Q165-Q164)/Q164*100,2)</f>
        <v>-32.58</v>
      </c>
      <c r="S165" s="71">
        <f>ROUND((Q165-Q153)/Q153*100,2)</f>
        <v>-11.56</v>
      </c>
      <c r="T165" s="107"/>
      <c r="U165" s="72"/>
      <c r="V165" s="72"/>
      <c r="W165" s="72"/>
      <c r="X165" s="72"/>
      <c r="Y165" s="72"/>
      <c r="Z165" s="72"/>
      <c r="AA165" s="72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</row>
    <row r="166" spans="1:38" s="5" customFormat="1" ht="12.75" customHeight="1" x14ac:dyDescent="0.25">
      <c r="A166" s="65"/>
      <c r="B166" s="115" t="s">
        <v>65</v>
      </c>
      <c r="C166" s="42"/>
      <c r="D166" s="66">
        <v>7.6347189240547383E-2</v>
      </c>
      <c r="E166" s="67">
        <v>0.24103583852765165</v>
      </c>
      <c r="F166" s="9">
        <v>20</v>
      </c>
      <c r="G166" s="13">
        <v>0</v>
      </c>
      <c r="H166" s="68">
        <v>3144844</v>
      </c>
      <c r="I166" s="69">
        <f>ROUND((H166-H165)/H165*100,2)</f>
        <v>-18.940000000000001</v>
      </c>
      <c r="J166" s="69">
        <f>(ROUND((H166-H154)/H154*100,2))</f>
        <v>-7.47</v>
      </c>
      <c r="K166" s="70">
        <v>922937</v>
      </c>
      <c r="L166" s="69">
        <f>ROUND((K166-K165)/K165*100,2)</f>
        <v>-8.17</v>
      </c>
      <c r="M166" s="69">
        <f>ROUND((K166-K154)/K154*100,2)</f>
        <v>0.39</v>
      </c>
      <c r="N166" s="68">
        <v>2401</v>
      </c>
      <c r="O166" s="69">
        <f>ROUND((N166-N165)/N165*100,2)</f>
        <v>-21.59</v>
      </c>
      <c r="P166" s="69">
        <f>ROUND((N166-N154)/N154*100,2)</f>
        <v>-18</v>
      </c>
      <c r="Q166" s="70">
        <v>2225</v>
      </c>
      <c r="R166" s="69">
        <f>ROUND((Q166-Q165)/Q165*100,2)</f>
        <v>-19.47</v>
      </c>
      <c r="S166" s="71">
        <f>ROUND((Q166-Q154)/Q154*100,2)</f>
        <v>-17.649999999999999</v>
      </c>
      <c r="T166" s="107"/>
      <c r="U166" s="72"/>
      <c r="V166" s="72"/>
      <c r="W166" s="72"/>
      <c r="X166" s="72"/>
      <c r="Y166" s="72"/>
      <c r="Z166" s="72"/>
      <c r="AA166" s="72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</row>
    <row r="167" spans="1:38" s="5" customFormat="1" ht="12.75" customHeight="1" x14ac:dyDescent="0.25">
      <c r="A167" s="65"/>
      <c r="B167" s="115" t="s">
        <v>67</v>
      </c>
      <c r="C167" s="42"/>
      <c r="D167" s="66">
        <v>7.4039659613228642E-2</v>
      </c>
      <c r="E167" s="67">
        <v>0.30454303720314391</v>
      </c>
      <c r="F167" s="9">
        <v>21</v>
      </c>
      <c r="G167" s="13">
        <v>2</v>
      </c>
      <c r="H167" s="68">
        <v>4804182</v>
      </c>
      <c r="I167" s="69">
        <f>ROUND((H167-H166)/H166*100,2)</f>
        <v>52.76</v>
      </c>
      <c r="J167" s="69">
        <f>(ROUND((H167-H155)/H155*100,2))</f>
        <v>-9.49</v>
      </c>
      <c r="K167" s="70">
        <v>1164927</v>
      </c>
      <c r="L167" s="69">
        <f>ROUND((K167-K166)/K166*100,2)</f>
        <v>26.22</v>
      </c>
      <c r="M167" s="69">
        <f>ROUND((K167-K155)/K155*100,2)</f>
        <v>-1.17</v>
      </c>
      <c r="N167" s="68">
        <v>3557</v>
      </c>
      <c r="O167" s="69">
        <f>ROUND((N167-N166)/N166*100,2)</f>
        <v>48.15</v>
      </c>
      <c r="P167" s="69">
        <f>ROUND((N167-N155)/N155*100,2)</f>
        <v>-14.56</v>
      </c>
      <c r="Q167" s="70">
        <v>3548</v>
      </c>
      <c r="R167" s="69">
        <f>ROUND((Q167-Q166)/Q166*100,2)</f>
        <v>59.46</v>
      </c>
      <c r="S167" s="71">
        <f>ROUND((Q167-Q155)/Q155*100,2)</f>
        <v>-2.21</v>
      </c>
      <c r="T167" s="107"/>
      <c r="U167" s="72"/>
      <c r="V167" s="72"/>
      <c r="W167" s="72"/>
      <c r="X167" s="72"/>
      <c r="Y167" s="72"/>
      <c r="Z167" s="72"/>
      <c r="AA167" s="72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</row>
    <row r="168" spans="1:38" s="4" customFormat="1" ht="26.25" customHeight="1" x14ac:dyDescent="0.25">
      <c r="A168" s="57"/>
      <c r="B168" s="127" t="s">
        <v>96</v>
      </c>
      <c r="C168" s="128"/>
      <c r="D168" s="58">
        <f>N168/H168*100</f>
        <v>7.4089435644192222E-2</v>
      </c>
      <c r="E168" s="59">
        <f>Q168/K168*100</f>
        <v>0.2949564004071849</v>
      </c>
      <c r="F168" s="8">
        <v>118</v>
      </c>
      <c r="G168" s="77"/>
      <c r="H168" s="60">
        <v>24269317</v>
      </c>
      <c r="I168" s="31" t="s">
        <v>0</v>
      </c>
      <c r="J168" s="61">
        <f>(H168-H169)/H169*100</f>
        <v>-7.9016708253122934</v>
      </c>
      <c r="K168" s="62">
        <f>SUM(K162:K167)</f>
        <v>6134805</v>
      </c>
      <c r="L168" s="31" t="s">
        <v>0</v>
      </c>
      <c r="M168" s="61">
        <f>(K168-K169)/K169*100</f>
        <v>-2.092103696615359</v>
      </c>
      <c r="N168" s="60">
        <v>17981</v>
      </c>
      <c r="O168" s="31" t="s">
        <v>0</v>
      </c>
      <c r="P168" s="61">
        <f>(N168-N169)/N169*100</f>
        <v>-13.565351151276259</v>
      </c>
      <c r="Q168" s="62">
        <f>SUM(Q162:Q167)</f>
        <v>18095</v>
      </c>
      <c r="R168" s="31" t="s">
        <v>0</v>
      </c>
      <c r="S168" s="63">
        <f>(Q168-Q169)/Q169*100</f>
        <v>2.5444860024934828</v>
      </c>
      <c r="T168" s="64"/>
      <c r="U168" s="64"/>
      <c r="V168" s="64"/>
      <c r="W168" s="64"/>
      <c r="X168" s="64"/>
      <c r="Y168" s="64"/>
      <c r="Z168" s="64"/>
      <c r="AA168" s="64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</row>
    <row r="169" spans="1:38" s="3" customFormat="1" ht="14.1" customHeight="1" thickBot="1" x14ac:dyDescent="0.3">
      <c r="A169" s="41"/>
      <c r="B169" s="129" t="s">
        <v>97</v>
      </c>
      <c r="C169" s="130"/>
      <c r="D169" s="78">
        <f>N169/H169*100</f>
        <v>7.894418873926401E-2</v>
      </c>
      <c r="E169" s="79">
        <f>Q169/K169*100</f>
        <v>0.28161982950876602</v>
      </c>
      <c r="F169" s="80">
        <v>119</v>
      </c>
      <c r="G169" s="81"/>
      <c r="H169" s="82">
        <v>26351528</v>
      </c>
      <c r="I169" s="83" t="s">
        <v>0</v>
      </c>
      <c r="J169" s="84">
        <f>(H169-H170)/H170*100</f>
        <v>-5.7796927287450597</v>
      </c>
      <c r="K169" s="85">
        <v>6265894</v>
      </c>
      <c r="L169" s="83" t="s">
        <v>0</v>
      </c>
      <c r="M169" s="84">
        <f>(K169-K170)/K170*100</f>
        <v>-1.8272258420933309</v>
      </c>
      <c r="N169" s="82">
        <v>20803</v>
      </c>
      <c r="O169" s="83" t="s">
        <v>0</v>
      </c>
      <c r="P169" s="84">
        <f>(N169-N170)/N170*100</f>
        <v>0.82880961613028303</v>
      </c>
      <c r="Q169" s="85">
        <v>17646</v>
      </c>
      <c r="R169" s="83" t="s">
        <v>0</v>
      </c>
      <c r="S169" s="86">
        <f>(Q169-Q170)/Q170*100</f>
        <v>0.18167366867264675</v>
      </c>
      <c r="T169" s="51"/>
      <c r="U169" s="51"/>
      <c r="V169" s="51"/>
      <c r="W169" s="51"/>
      <c r="X169" s="51"/>
      <c r="Y169" s="51"/>
      <c r="Z169" s="51"/>
      <c r="AA169" s="5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</row>
    <row r="170" spans="1:38" s="3" customFormat="1" ht="14.1" hidden="1" customHeight="1" x14ac:dyDescent="0.25">
      <c r="A170" s="87"/>
      <c r="B170" s="126" t="s">
        <v>98</v>
      </c>
      <c r="C170" s="126"/>
      <c r="D170" s="88"/>
      <c r="E170" s="89"/>
      <c r="F170" s="90">
        <v>120</v>
      </c>
      <c r="G170" s="91"/>
      <c r="H170" s="92">
        <v>27967992</v>
      </c>
      <c r="I170" s="93"/>
      <c r="J170" s="94"/>
      <c r="K170" s="92">
        <v>6382517</v>
      </c>
      <c r="L170" s="93"/>
      <c r="M170" s="94"/>
      <c r="N170" s="92">
        <v>20632</v>
      </c>
      <c r="O170" s="93"/>
      <c r="P170" s="94"/>
      <c r="Q170" s="92">
        <v>17614</v>
      </c>
      <c r="R170" s="93"/>
      <c r="S170" s="94"/>
      <c r="T170" s="51"/>
      <c r="U170" s="51"/>
      <c r="V170" s="51"/>
      <c r="W170" s="51"/>
      <c r="X170" s="51"/>
      <c r="Y170" s="51"/>
      <c r="Z170" s="51"/>
      <c r="AA170" s="5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</row>
    <row r="171" spans="1:38" s="3" customFormat="1" ht="14.1" customHeight="1" x14ac:dyDescent="0.25">
      <c r="A171" s="41"/>
      <c r="B171" s="116"/>
      <c r="C171" s="90"/>
      <c r="D171" s="44"/>
      <c r="E171" s="44"/>
      <c r="F171" s="90"/>
      <c r="G171" s="91"/>
      <c r="H171" s="92"/>
      <c r="I171" s="95"/>
      <c r="J171" s="94"/>
      <c r="K171" s="92"/>
      <c r="L171" s="95"/>
      <c r="M171" s="94"/>
      <c r="N171" s="92"/>
      <c r="O171" s="95"/>
      <c r="P171" s="94"/>
      <c r="Q171" s="92"/>
      <c r="R171" s="95"/>
      <c r="S171" s="94"/>
      <c r="T171" s="51"/>
      <c r="U171" s="51"/>
      <c r="V171" s="51"/>
      <c r="W171" s="51"/>
      <c r="X171" s="51"/>
      <c r="Y171" s="51"/>
      <c r="Z171" s="51"/>
      <c r="AA171" s="5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3.5" customHeight="1" x14ac:dyDescent="0.25">
      <c r="A172" s="16"/>
      <c r="B172" s="117" t="s">
        <v>2</v>
      </c>
      <c r="C172" s="96" t="s">
        <v>90</v>
      </c>
      <c r="D172" s="97"/>
      <c r="E172" s="96"/>
      <c r="F172" s="98"/>
      <c r="G172" s="99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7"/>
      <c r="U172" s="17"/>
      <c r="V172" s="17"/>
      <c r="W172" s="17"/>
      <c r="X172" s="17"/>
      <c r="Y172" s="17"/>
      <c r="Z172" s="17"/>
      <c r="AA172" s="17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</row>
    <row r="173" spans="1:38" ht="15" x14ac:dyDescent="0.25">
      <c r="A173" s="16"/>
      <c r="B173" s="117" t="s">
        <v>3</v>
      </c>
      <c r="C173" s="96" t="s">
        <v>91</v>
      </c>
      <c r="D173" s="97"/>
      <c r="E173" s="96"/>
      <c r="F173" s="98"/>
      <c r="G173" s="99"/>
      <c r="H173" s="96"/>
      <c r="I173" s="96"/>
      <c r="J173" s="96"/>
      <c r="K173" s="101"/>
      <c r="L173" s="101"/>
      <c r="M173" s="101"/>
      <c r="N173" s="101"/>
      <c r="O173" s="101"/>
      <c r="P173" s="101"/>
      <c r="Q173" s="101"/>
      <c r="R173" s="101"/>
      <c r="S173" s="101"/>
      <c r="T173" s="17"/>
      <c r="U173" s="17"/>
      <c r="V173" s="17"/>
      <c r="W173" s="17"/>
      <c r="X173" s="17"/>
      <c r="Y173" s="17"/>
      <c r="Z173" s="17"/>
      <c r="AA173" s="17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1:38" ht="13.5" customHeight="1" x14ac:dyDescent="0.25">
      <c r="A174" s="16"/>
      <c r="B174" s="118" t="s">
        <v>19</v>
      </c>
      <c r="C174" s="16" t="s">
        <v>92</v>
      </c>
      <c r="D174" s="16"/>
      <c r="E174" s="16"/>
      <c r="F174" s="102"/>
      <c r="G174" s="103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7"/>
      <c r="U174" s="17"/>
      <c r="V174" s="17"/>
      <c r="W174" s="17"/>
      <c r="X174" s="17"/>
      <c r="Y174" s="17"/>
      <c r="Z174" s="17"/>
      <c r="AA174" s="17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1:38" ht="13.5" customHeight="1" x14ac:dyDescent="0.25">
      <c r="A175" s="16"/>
      <c r="B175" s="108"/>
      <c r="C175" s="16"/>
      <c r="D175" s="16"/>
      <c r="E175" s="16"/>
      <c r="F175" s="102"/>
      <c r="G175" s="103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7"/>
      <c r="U175" s="17"/>
      <c r="V175" s="17"/>
      <c r="W175" s="17"/>
      <c r="X175" s="17"/>
      <c r="Y175" s="17"/>
      <c r="Z175" s="17"/>
      <c r="AA175" s="17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</row>
    <row r="176" spans="1:38" ht="13.5" customHeight="1" x14ac:dyDescent="0.25">
      <c r="A176" s="16"/>
      <c r="B176" s="108"/>
      <c r="C176" s="16"/>
      <c r="D176" s="16"/>
      <c r="E176" s="16"/>
      <c r="F176" s="102"/>
      <c r="G176" s="103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7"/>
      <c r="U176" s="17"/>
      <c r="V176" s="17"/>
      <c r="W176" s="17"/>
      <c r="X176" s="17"/>
      <c r="Y176" s="17"/>
      <c r="Z176" s="17"/>
      <c r="AA176" s="17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ht="5.25" customHeight="1" x14ac:dyDescent="0.25">
      <c r="A177" s="16"/>
      <c r="B177" s="108"/>
      <c r="C177" s="16"/>
      <c r="D177" s="16"/>
      <c r="E177" s="16"/>
      <c r="F177" s="102"/>
      <c r="G177" s="103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7"/>
      <c r="U177" s="17"/>
      <c r="V177" s="17"/>
      <c r="W177" s="17"/>
      <c r="X177" s="17"/>
      <c r="Y177" s="17"/>
      <c r="Z177" s="17"/>
      <c r="AA177" s="17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38" ht="13.5" customHeight="1" x14ac:dyDescent="0.25">
      <c r="A178" s="16"/>
      <c r="B178" s="108"/>
      <c r="C178" s="16"/>
      <c r="D178" s="16"/>
      <c r="E178" s="16"/>
      <c r="F178" s="102"/>
      <c r="G178" s="103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7"/>
      <c r="U178" s="17"/>
      <c r="V178" s="17"/>
      <c r="W178" s="17"/>
      <c r="X178" s="17"/>
      <c r="Y178" s="17"/>
      <c r="Z178" s="17"/>
      <c r="AA178" s="17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</row>
    <row r="179" spans="1:38" ht="13.5" customHeight="1" x14ac:dyDescent="0.25">
      <c r="A179" s="16"/>
      <c r="B179" s="108"/>
      <c r="C179" s="16"/>
      <c r="D179" s="16"/>
      <c r="E179" s="16"/>
      <c r="F179" s="102"/>
      <c r="G179" s="103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7"/>
      <c r="U179" s="17"/>
      <c r="V179" s="17"/>
      <c r="W179" s="17"/>
      <c r="X179" s="17"/>
      <c r="Y179" s="17"/>
      <c r="Z179" s="17"/>
      <c r="AA179" s="17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</row>
    <row r="180" spans="1:38" ht="13.5" customHeight="1" x14ac:dyDescent="0.25">
      <c r="A180" s="16"/>
      <c r="B180" s="108"/>
      <c r="C180" s="16"/>
      <c r="D180" s="16"/>
      <c r="E180" s="16"/>
      <c r="F180" s="102"/>
      <c r="G180" s="103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7"/>
      <c r="U180" s="17"/>
      <c r="V180" s="17"/>
      <c r="W180" s="17"/>
      <c r="X180" s="17"/>
      <c r="Y180" s="17"/>
      <c r="Z180" s="17"/>
      <c r="AA180" s="17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</row>
    <row r="181" spans="1:38" ht="18" customHeight="1" x14ac:dyDescent="0.25">
      <c r="A181" s="16"/>
      <c r="B181" s="108"/>
      <c r="C181" s="16"/>
      <c r="D181" s="16"/>
      <c r="E181" s="16"/>
      <c r="F181" s="102"/>
      <c r="G181" s="103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7"/>
      <c r="U181" s="17"/>
      <c r="V181" s="17"/>
      <c r="W181" s="17"/>
      <c r="X181" s="17"/>
      <c r="Y181" s="17"/>
      <c r="Z181" s="17"/>
      <c r="AA181" s="17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</row>
    <row r="182" spans="1:38" ht="15.75" customHeight="1" x14ac:dyDescent="0.25">
      <c r="A182" s="16"/>
      <c r="B182" s="108"/>
      <c r="C182" s="16"/>
      <c r="D182" s="16"/>
      <c r="E182" s="16"/>
      <c r="F182" s="102"/>
      <c r="G182" s="103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7"/>
      <c r="U182" s="17"/>
      <c r="V182" s="17"/>
      <c r="W182" s="17"/>
      <c r="X182" s="17"/>
      <c r="Y182" s="17"/>
      <c r="Z182" s="17"/>
      <c r="AA182" s="17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</row>
    <row r="183" spans="1:38" ht="15.75" customHeight="1" x14ac:dyDescent="0.25">
      <c r="A183" s="16"/>
      <c r="B183" s="108"/>
      <c r="C183" s="16"/>
      <c r="D183" s="16"/>
      <c r="E183" s="16"/>
      <c r="F183" s="102"/>
      <c r="G183" s="103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7"/>
      <c r="U183" s="17"/>
      <c r="V183" s="17"/>
      <c r="W183" s="17"/>
      <c r="X183" s="17"/>
      <c r="Y183" s="17"/>
      <c r="Z183" s="17"/>
      <c r="AA183" s="17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</row>
    <row r="184" spans="1:38" ht="10.35" customHeight="1" x14ac:dyDescent="0.25">
      <c r="A184" s="16"/>
      <c r="B184" s="108"/>
      <c r="C184" s="16"/>
      <c r="D184" s="16"/>
      <c r="E184" s="16"/>
      <c r="F184" s="102"/>
      <c r="G184" s="103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7"/>
      <c r="U184" s="17"/>
      <c r="V184" s="17"/>
      <c r="W184" s="17"/>
      <c r="X184" s="17"/>
      <c r="Y184" s="17"/>
      <c r="Z184" s="17"/>
      <c r="AA184" s="17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</row>
    <row r="185" spans="1:38" ht="15.75" customHeight="1" x14ac:dyDescent="0.25">
      <c r="A185" s="16"/>
      <c r="B185" s="108"/>
      <c r="C185" s="16"/>
      <c r="D185" s="16"/>
      <c r="E185" s="16"/>
      <c r="F185" s="102"/>
      <c r="G185" s="103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7"/>
      <c r="U185" s="17"/>
      <c r="V185" s="17"/>
      <c r="W185" s="17"/>
      <c r="X185" s="17"/>
      <c r="Y185" s="17"/>
      <c r="Z185" s="17"/>
      <c r="AA185" s="17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</row>
    <row r="186" spans="1:38" x14ac:dyDescent="0.25">
      <c r="A186" s="16"/>
      <c r="B186" s="108"/>
      <c r="C186" s="16"/>
      <c r="D186" s="16"/>
      <c r="E186" s="16"/>
      <c r="F186" s="102"/>
      <c r="G186" s="103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</row>
    <row r="187" spans="1:38" x14ac:dyDescent="0.25">
      <c r="A187" s="16"/>
      <c r="B187" s="108"/>
      <c r="C187" s="16"/>
      <c r="D187" s="16"/>
      <c r="E187" s="16"/>
      <c r="F187" s="102"/>
      <c r="G187" s="10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</row>
    <row r="188" spans="1:38" ht="7.35" customHeight="1" x14ac:dyDescent="0.25">
      <c r="A188" s="16"/>
      <c r="B188" s="108"/>
      <c r="C188" s="16"/>
      <c r="D188" s="16"/>
      <c r="E188" s="16"/>
      <c r="F188" s="102"/>
      <c r="G188" s="103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</row>
    <row r="189" spans="1:38" ht="15.75" customHeight="1" x14ac:dyDescent="0.25">
      <c r="A189" s="16"/>
      <c r="B189" s="108"/>
      <c r="C189" s="16"/>
      <c r="D189" s="16"/>
      <c r="E189" s="16"/>
      <c r="F189" s="102"/>
      <c r="G189" s="103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</row>
    <row r="190" spans="1:38" ht="17.850000000000001" customHeight="1" x14ac:dyDescent="0.25">
      <c r="A190" s="16"/>
      <c r="B190" s="108"/>
      <c r="C190" s="16"/>
      <c r="D190" s="16"/>
      <c r="E190" s="16"/>
      <c r="F190" s="102"/>
      <c r="G190" s="103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</row>
    <row r="191" spans="1:38" ht="17.100000000000001" customHeight="1" x14ac:dyDescent="0.25">
      <c r="A191" s="16"/>
      <c r="B191" s="108"/>
      <c r="C191" s="16"/>
      <c r="D191" s="16"/>
      <c r="E191" s="16"/>
      <c r="F191" s="102"/>
      <c r="G191" s="103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</row>
    <row r="192" spans="1:38" ht="7.7" customHeight="1" x14ac:dyDescent="0.25">
      <c r="A192" s="16"/>
      <c r="B192" s="108"/>
      <c r="C192" s="16"/>
      <c r="D192" s="16"/>
      <c r="E192" s="16"/>
      <c r="F192" s="102"/>
      <c r="G192" s="103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</row>
    <row r="193" spans="1:38" ht="17.100000000000001" customHeight="1" x14ac:dyDescent="0.25">
      <c r="A193" s="16"/>
      <c r="B193" s="108"/>
      <c r="C193" s="16"/>
      <c r="D193" s="16"/>
      <c r="E193" s="16"/>
      <c r="F193" s="102"/>
      <c r="G193" s="103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</row>
    <row r="194" spans="1:38" ht="17.100000000000001" customHeight="1" x14ac:dyDescent="0.25">
      <c r="A194" s="16"/>
      <c r="B194" s="108"/>
      <c r="C194" s="16"/>
      <c r="D194" s="16"/>
      <c r="E194" s="16"/>
      <c r="F194" s="102"/>
      <c r="G194" s="103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</row>
    <row r="195" spans="1:38" ht="17.100000000000001" customHeight="1" x14ac:dyDescent="0.25">
      <c r="A195" s="16"/>
      <c r="B195" s="108"/>
      <c r="C195" s="16"/>
      <c r="D195" s="16"/>
      <c r="E195" s="16"/>
      <c r="F195" s="102"/>
      <c r="G195" s="103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</row>
    <row r="196" spans="1:38" ht="8.85" customHeight="1" x14ac:dyDescent="0.25">
      <c r="A196" s="16"/>
      <c r="B196" s="108"/>
      <c r="C196" s="16"/>
      <c r="D196" s="16"/>
      <c r="E196" s="16"/>
      <c r="F196" s="102"/>
      <c r="G196" s="103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</row>
    <row r="197" spans="1:38" ht="14.25" customHeight="1" x14ac:dyDescent="0.25">
      <c r="A197" s="16"/>
      <c r="B197" s="108"/>
      <c r="C197" s="16"/>
      <c r="D197" s="16"/>
      <c r="E197" s="16"/>
      <c r="F197" s="102"/>
      <c r="G197" s="103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</row>
    <row r="198" spans="1:38" ht="16.5" customHeight="1" x14ac:dyDescent="0.25">
      <c r="A198" s="16"/>
      <c r="B198" s="108"/>
      <c r="C198" s="16"/>
      <c r="D198" s="16"/>
      <c r="E198" s="16"/>
      <c r="F198" s="102"/>
      <c r="G198" s="103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</row>
    <row r="199" spans="1:38" ht="12.75" customHeight="1" x14ac:dyDescent="0.25">
      <c r="A199" s="16"/>
      <c r="B199" s="108"/>
      <c r="C199" s="16"/>
      <c r="D199" s="16"/>
      <c r="E199" s="16"/>
      <c r="F199" s="102"/>
      <c r="G199" s="103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</row>
    <row r="200" spans="1:38" ht="11.1" customHeight="1" x14ac:dyDescent="0.25">
      <c r="A200" s="16"/>
      <c r="B200" s="108"/>
      <c r="C200" s="16"/>
      <c r="D200" s="16"/>
      <c r="E200" s="16"/>
      <c r="F200" s="102"/>
      <c r="G200" s="103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</row>
    <row r="201" spans="1:38" ht="10.7" customHeight="1" x14ac:dyDescent="0.25">
      <c r="A201" s="16"/>
      <c r="B201" s="108"/>
      <c r="C201" s="16"/>
      <c r="D201" s="16"/>
      <c r="E201" s="16"/>
      <c r="F201" s="102"/>
      <c r="G201" s="103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</row>
    <row r="202" spans="1:38" ht="14.1" customHeight="1" x14ac:dyDescent="0.25">
      <c r="A202" s="16"/>
      <c r="B202" s="108"/>
      <c r="C202" s="16"/>
      <c r="D202" s="16"/>
      <c r="E202" s="16"/>
      <c r="F202" s="102"/>
      <c r="G202" s="103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</row>
  </sheetData>
  <protectedRanges>
    <protectedRange sqref="A117:S125 C168:H170 J168:K170 M168:N170 P168:Q170 A126:A170 S168:S170 A171:XFD174 T117:XFD170 C126:S167" name="範圍1"/>
  </protectedRanges>
  <mergeCells count="13">
    <mergeCell ref="B170:C170"/>
    <mergeCell ref="B168:C168"/>
    <mergeCell ref="B169:C169"/>
    <mergeCell ref="B1:S1"/>
    <mergeCell ref="D3:E3"/>
    <mergeCell ref="H3:M3"/>
    <mergeCell ref="N3:S3"/>
    <mergeCell ref="I4:J4"/>
    <mergeCell ref="L4:M4"/>
    <mergeCell ref="O4:P4"/>
    <mergeCell ref="R4:S4"/>
    <mergeCell ref="F3:G3"/>
    <mergeCell ref="F4:G4"/>
  </mergeCells>
  <phoneticPr fontId="6" type="noConversion"/>
  <printOptions horizontalCentered="1"/>
  <pageMargins left="0.70866141732283472" right="0.70866141732283472" top="0.15748031496062992" bottom="0.15748031496062992" header="0.31496062992125984" footer="0.31496062992125984"/>
  <pageSetup paperSize="9" scale="66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表一</vt:lpstr>
      <vt:lpstr>表一!Print_Area</vt:lpstr>
      <vt:lpstr>表一!Print_Titles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2026-07-24T08:38:51Z</cp:lastPrinted>
  <dcterms:created xsi:type="dcterms:W3CDTF">1998-09-21T15:00:50Z</dcterms:created>
  <dcterms:modified xsi:type="dcterms:W3CDTF">2026-07-24T08:39:01Z</dcterms:modified>
  <dc:language>zh-TW</dc:language>
</cp:coreProperties>
</file>