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327退票新聞稿\新聞稿\"/>
    </mc:Choice>
  </mc:AlternateContent>
  <xr:revisionPtr revIDLastSave="0" documentId="13_ncr:1_{5D7F8AFC-03D8-4D2F-917B-A4D84B96C60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77" i="1" l="1"/>
  <c r="G177" i="1"/>
  <c r="G176" i="1"/>
  <c r="R177" i="1"/>
  <c r="O177" i="1"/>
  <c r="P177" i="1"/>
  <c r="P176" i="1"/>
  <c r="M177" i="1"/>
  <c r="M176" i="1"/>
  <c r="J177" i="1"/>
  <c r="J176" i="1"/>
  <c r="L176" i="1" s="1"/>
  <c r="I176" i="1"/>
  <c r="F177" i="1"/>
  <c r="L177" i="1"/>
  <c r="F176" i="1"/>
  <c r="R175" i="1" l="1"/>
  <c r="Q175" i="1"/>
  <c r="O175" i="1"/>
  <c r="N175" i="1"/>
  <c r="L175" i="1"/>
  <c r="K175" i="1"/>
  <c r="I175" i="1"/>
  <c r="H175" i="1"/>
  <c r="D176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6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7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7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6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6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<sst xmlns="http://schemas.openxmlformats.org/spreadsheetml/2006/main" count="424" uniqueCount="181">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</sst>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12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9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26" sqref="A126:XFD16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8" t="s">
        <v>2</v>
      </c>
      <c r="E3" s="118"/>
      <c r="F3" s="5" t="s">
        <v>3</v>
      </c>
      <c r="G3" s="118" t="s">
        <v>4</v>
      </c>
      <c r="H3" s="118"/>
      <c r="I3" s="118"/>
      <c r="J3" s="118"/>
      <c r="K3" s="118"/>
      <c r="L3" s="118"/>
      <c r="M3" s="119" t="s">
        <v>118</v>
      </c>
      <c r="N3" s="119"/>
      <c r="O3" s="119"/>
      <c r="P3" s="119"/>
      <c r="Q3" s="119"/>
      <c r="R3" s="11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20" t="s">
        <v>9</v>
      </c>
      <c r="I4" s="120"/>
      <c r="J4" s="12" t="s">
        <v>10</v>
      </c>
      <c r="K4" s="121" t="s">
        <v>9</v>
      </c>
      <c r="L4" s="121"/>
      <c r="M4" s="10" t="s">
        <v>8</v>
      </c>
      <c r="N4" s="122" t="s">
        <v>9</v>
      </c>
      <c r="O4" s="122"/>
      <c r="P4" s="12" t="s">
        <v>10</v>
      </c>
      <c r="Q4" s="123" t="s">
        <v>9</v>
      </c>
      <c r="R4" s="12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175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hidden="1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hidden="1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hidden="1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hidden="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hidden="1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hidden="1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hidden="1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hidden="1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hidden="1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hidden="1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hidden="1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2" hidden="1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49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49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49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49" s="108" customFormat="1" ht="19.5" customHeight="1" x14ac:dyDescent="0.25">
      <c r="A174" s="99"/>
      <c r="B174" s="110" t="s">
        <v>176</v>
      </c>
      <c r="C174" s="61"/>
      <c r="D174" s="100">
        <v>0.08</v>
      </c>
      <c r="E174" s="101">
        <v>0.31</v>
      </c>
      <c r="F174" s="102" t="s">
        <v>177</v>
      </c>
      <c r="G174" s="103">
        <v>3576899</v>
      </c>
      <c r="H174" s="104">
        <f t="shared" ref="H174" si="160">ROUND((G174-G173)/G173*100,2)</f>
        <v>-32.53</v>
      </c>
      <c r="I174" s="104">
        <f t="shared" ref="I174" si="161">(ROUND((G174-G162)/G162*100,2))</f>
        <v>2.2400000000000002</v>
      </c>
      <c r="J174" s="105">
        <v>1026954</v>
      </c>
      <c r="K174" s="104">
        <f t="shared" ref="K174" si="162">ROUND((J174-J173)/J173*100,2)</f>
        <v>-14.85</v>
      </c>
      <c r="L174" s="104">
        <f t="shared" ref="L174" si="163">ROUND((J174-J162)/J162*100,2)</f>
        <v>10.9</v>
      </c>
      <c r="M174" s="103">
        <v>2833</v>
      </c>
      <c r="N174" s="104">
        <f t="shared" ref="N174" si="164">ROUND((M174-M173)/M173*100,2)</f>
        <v>-38.36</v>
      </c>
      <c r="O174" s="104">
        <f t="shared" ref="O174" si="165">ROUND((M174-M162)/M162*100,2)</f>
        <v>20.86</v>
      </c>
      <c r="P174" s="105">
        <v>3144</v>
      </c>
      <c r="Q174" s="104">
        <f t="shared" ref="Q174" si="166">ROUND((P174-P173)/P173*100,2)</f>
        <v>-28.01</v>
      </c>
      <c r="R174" s="106">
        <f t="shared" ref="R174" si="167">ROUND((P174-P162)/P162*100,2)</f>
        <v>40.42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</row>
    <row r="175" spans="1:49" s="108" customFormat="1" ht="12.75" customHeight="1" x14ac:dyDescent="0.25">
      <c r="A175" s="99"/>
      <c r="B175" s="112" t="s">
        <v>76</v>
      </c>
      <c r="C175" s="61" t="s">
        <v>29</v>
      </c>
      <c r="D175" s="100">
        <v>0.06</v>
      </c>
      <c r="E175" s="101">
        <v>0.28000000000000003</v>
      </c>
      <c r="F175" s="102" t="s">
        <v>178</v>
      </c>
      <c r="G175" s="103">
        <v>3705950</v>
      </c>
      <c r="H175" s="104">
        <f t="shared" ref="H175" si="168">ROUND((G175-G174)/G174*100,2)</f>
        <v>3.61</v>
      </c>
      <c r="I175" s="104">
        <f t="shared" ref="I175" si="169">(ROUND((G175-G163)/G163*100,2))</f>
        <v>-16.03</v>
      </c>
      <c r="J175" s="105">
        <v>825688</v>
      </c>
      <c r="K175" s="104">
        <f t="shared" ref="K175" si="170">ROUND((J175-J174)/J174*100,2)</f>
        <v>-19.600000000000001</v>
      </c>
      <c r="L175" s="104">
        <f t="shared" ref="L175" si="171">ROUND((J175-J163)/J163*100,2)</f>
        <v>-19.05</v>
      </c>
      <c r="M175" s="103">
        <v>2393</v>
      </c>
      <c r="N175" s="104">
        <f t="shared" ref="N175" si="172">ROUND((M175-M174)/M174*100,2)</f>
        <v>-15.53</v>
      </c>
      <c r="O175" s="104">
        <f t="shared" ref="O175" si="173">ROUND((M175-M163)/M163*100,2)</f>
        <v>-21.92</v>
      </c>
      <c r="P175" s="105">
        <v>2317</v>
      </c>
      <c r="Q175" s="104">
        <f t="shared" ref="Q175" si="174">ROUND((P175-P174)/P174*100,2)</f>
        <v>-26.3</v>
      </c>
      <c r="R175" s="106">
        <f t="shared" ref="R175" si="175">ROUND((P175-P163)/P163*100,2)</f>
        <v>-1.1499999999999999</v>
      </c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</row>
    <row r="176" spans="1:49" s="86" customFormat="1" ht="26.25" customHeight="1" x14ac:dyDescent="0.25">
      <c r="A176" s="77"/>
      <c r="B176" s="113" t="s">
        <v>179</v>
      </c>
      <c r="C176" s="114"/>
      <c r="D176" s="78">
        <f>M176/G176*100</f>
        <v>7.175763221233887E-2</v>
      </c>
      <c r="E176" s="79">
        <f>P176/J176*100</f>
        <v>0.29476822829235222</v>
      </c>
      <c r="F176" s="87">
        <f>21+14</f>
        <v>35</v>
      </c>
      <c r="G176" s="80">
        <f>G174+G175</f>
        <v>7282849</v>
      </c>
      <c r="H176" s="25" t="s">
        <v>14</v>
      </c>
      <c r="I176" s="81">
        <f>(G176-G177)/G177*100</f>
        <v>-7.9501244399066664</v>
      </c>
      <c r="J176" s="82">
        <f>J174+J175</f>
        <v>1852642</v>
      </c>
      <c r="K176" s="25" t="s">
        <v>14</v>
      </c>
      <c r="L176" s="81">
        <f>(J176-J177)/J177*100</f>
        <v>-4.7987025867074751</v>
      </c>
      <c r="M176" s="80">
        <f>M174+M175</f>
        <v>5226</v>
      </c>
      <c r="N176" s="25" t="s">
        <v>14</v>
      </c>
      <c r="O176" s="81">
        <f>(M176-M177)/M177*100</f>
        <v>-3.3832501386577922</v>
      </c>
      <c r="P176" s="82">
        <f>P174+P175</f>
        <v>5461</v>
      </c>
      <c r="Q176" s="25" t="s">
        <v>14</v>
      </c>
      <c r="R176" s="83">
        <f>(P176-P177)/P177*100</f>
        <v>19.157756927776564</v>
      </c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</row>
    <row r="177" spans="1:49" s="52" customFormat="1" ht="14.1" customHeight="1" thickBot="1" x14ac:dyDescent="0.3">
      <c r="A177" s="49"/>
      <c r="B177" s="115" t="s">
        <v>180</v>
      </c>
      <c r="C177" s="116"/>
      <c r="D177" s="67">
        <f>M177/G177*100</f>
        <v>6.8365797080860088E-2</v>
      </c>
      <c r="E177" s="68">
        <f>P177/J177*100</f>
        <v>0.23550558933950524</v>
      </c>
      <c r="F177" s="69">
        <f>17+20</f>
        <v>37</v>
      </c>
      <c r="G177" s="70">
        <f>G162+G163</f>
        <v>7911851</v>
      </c>
      <c r="H177" s="97" t="s">
        <v>14</v>
      </c>
      <c r="I177" s="71">
        <f>(G177-G150-G151)/(G150+G151)*100</f>
        <v>-24.68843680158561</v>
      </c>
      <c r="J177" s="72">
        <f>J162+J163</f>
        <v>1946026</v>
      </c>
      <c r="K177" s="97" t="s">
        <v>14</v>
      </c>
      <c r="L177" s="71">
        <f>(J177-J150-J151)/(J150+J151)*100</f>
        <v>-11.50380583121191</v>
      </c>
      <c r="M177" s="70">
        <f>M162+M163</f>
        <v>5409</v>
      </c>
      <c r="N177" s="97" t="s">
        <v>14</v>
      </c>
      <c r="O177" s="71">
        <f>(M177-M150-M151)/(M150+M151)*100</f>
        <v>-22.629094550135889</v>
      </c>
      <c r="P177" s="72">
        <f>P162+P163</f>
        <v>4583</v>
      </c>
      <c r="Q177" s="97" t="s">
        <v>14</v>
      </c>
      <c r="R177" s="73">
        <f>(P177-P150-P151)/(P150+P151)*100</f>
        <v>-28.647049665265449</v>
      </c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</row>
    <row r="178" spans="1:49" s="52" customFormat="1" ht="14.1" customHeight="1" x14ac:dyDescent="0.25">
      <c r="A178" s="49"/>
      <c r="B178" s="62"/>
      <c r="C178" s="62"/>
      <c r="D178" s="54"/>
      <c r="E178" s="54"/>
      <c r="F178" s="63"/>
      <c r="G178" s="64"/>
      <c r="H178" s="65"/>
      <c r="I178" s="66"/>
      <c r="J178" s="64"/>
      <c r="K178" s="65"/>
      <c r="L178" s="66"/>
      <c r="M178" s="64"/>
      <c r="N178" s="65"/>
      <c r="O178" s="66"/>
      <c r="P178" s="64"/>
      <c r="Q178" s="65"/>
      <c r="R178" s="66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</row>
    <row r="179" spans="1:49" ht="13.5" customHeight="1" x14ac:dyDescent="0.25">
      <c r="A179" s="1"/>
      <c r="B179" s="41" t="s">
        <v>60</v>
      </c>
      <c r="C179" s="42" t="s">
        <v>122</v>
      </c>
      <c r="D179" s="43"/>
      <c r="E179" s="44"/>
      <c r="F179" s="44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" x14ac:dyDescent="0.25">
      <c r="A180" s="1"/>
      <c r="B180" s="41" t="s">
        <v>61</v>
      </c>
      <c r="C180" s="42" t="s">
        <v>62</v>
      </c>
      <c r="D180" s="43"/>
      <c r="E180" s="44"/>
      <c r="F180" s="44"/>
      <c r="G180" s="44"/>
      <c r="H180" s="44"/>
      <c r="I180" s="44"/>
      <c r="J180" s="46"/>
      <c r="K180" s="46"/>
      <c r="L180" s="46"/>
      <c r="M180" s="46"/>
      <c r="N180" s="46"/>
      <c r="O180" s="46"/>
      <c r="P180" s="46"/>
      <c r="Q180" s="46"/>
      <c r="R180" s="46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B181" s="48" t="s">
        <v>116</v>
      </c>
      <c r="C181" s="1" t="s">
        <v>117</v>
      </c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3.5" customHeight="1" x14ac:dyDescent="0.25">
      <c r="A182" s="1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3.5" customHeight="1" x14ac:dyDescent="0.25">
      <c r="A183" s="1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5.25" customHeight="1" x14ac:dyDescent="0.25">
      <c r="A184" s="1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3.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3.5" customHeight="1" x14ac:dyDescent="0.25">
      <c r="A186" s="1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3.5" customHeight="1" x14ac:dyDescent="0.25">
      <c r="A187" s="1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8" customHeight="1" x14ac:dyDescent="0.25"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5.75" customHeight="1" x14ac:dyDescent="0.25"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 x14ac:dyDescent="0.25"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0.35" customHeight="1" x14ac:dyDescent="0.25"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 x14ac:dyDescent="0.25"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5" ht="7.35" customHeight="1" x14ac:dyDescent="0.25"/>
    <row r="196" ht="15.75" customHeight="1" x14ac:dyDescent="0.25"/>
    <row r="197" ht="17.850000000000001" customHeight="1" x14ac:dyDescent="0.25"/>
    <row r="198" ht="17.100000000000001" customHeight="1" x14ac:dyDescent="0.25"/>
    <row r="199" ht="7.7" customHeight="1" x14ac:dyDescent="0.25"/>
    <row r="200" ht="17.100000000000001" customHeight="1" x14ac:dyDescent="0.25"/>
    <row r="201" ht="17.100000000000001" customHeight="1" x14ac:dyDescent="0.25"/>
    <row r="202" ht="17.100000000000001" customHeight="1" x14ac:dyDescent="0.25"/>
    <row r="203" ht="8.85" customHeight="1" x14ac:dyDescent="0.25"/>
    <row r="204" ht="14.25" customHeight="1" x14ac:dyDescent="0.25"/>
    <row r="205" ht="16.5" customHeight="1" x14ac:dyDescent="0.25"/>
    <row r="206" ht="12.75" customHeight="1" x14ac:dyDescent="0.25"/>
    <row r="207" ht="11.1" customHeight="1" x14ac:dyDescent="0.25"/>
    <row r="208" ht="10.7" customHeight="1" x14ac:dyDescent="0.25"/>
    <row r="209" ht="14.1" customHeight="1" x14ac:dyDescent="0.25"/>
  </sheetData>
  <protectedRanges>
    <protectedRange sqref="A129:XFD137 A178:XFD181 I176:J177 L176:M177 O176:P177 R176:XFD177 C176:G177 A138:A177 C138:XFD175" name="範圍1"/>
  </protectedRanges>
  <mergeCells count="10">
    <mergeCell ref="B176:C176"/>
    <mergeCell ref="B177:C177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2026-03-17T08:13:23Z</cp:lastPrinted>
  <dcterms:created xsi:type="dcterms:W3CDTF">1998-09-21T15:00:50Z</dcterms:created>
  <dcterms:modified xsi:type="dcterms:W3CDTF">2026-03-17T08:13:24Z</dcterms:modified>
  <dc:language>zh-TW</dc:language>
</cp:coreProperties>
</file>