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41226\編輯\"/>
    </mc:Choice>
  </mc:AlternateContent>
  <xr:revisionPtr revIDLastSave="0" documentId="8_{9BB50BA3-8C91-4F49-AEA0-510D8BF9E11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73" i="1" l="1"/>
  <c r="P173" i="1"/>
  <c r="P172" i="1"/>
  <c r="O173" i="1"/>
  <c r="M173" i="1"/>
  <c r="M172" i="1"/>
  <c r="L173" i="1"/>
  <c r="J173" i="1"/>
  <c r="J172" i="1"/>
  <c r="I173" i="1"/>
  <c r="G173" i="1"/>
  <c r="G172" i="1"/>
  <c r="F173" i="1"/>
  <c r="F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R168" i="1"/>
  <c r="Q168" i="1"/>
  <c r="O168" i="1"/>
  <c r="N168" i="1"/>
  <c r="L168" i="1"/>
  <c r="K168" i="1"/>
  <c r="I168" i="1"/>
  <c r="H168" i="1"/>
  <c r="O172" i="1" l="1"/>
  <c r="R167" i="1"/>
  <c r="Q167" i="1"/>
  <c r="O167" i="1"/>
  <c r="N167" i="1"/>
  <c r="L167" i="1"/>
  <c r="K167" i="1"/>
  <c r="I167" i="1"/>
  <c r="H167" i="1"/>
  <c r="I172" i="1" l="1"/>
  <c r="R166" i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R164" i="1" l="1"/>
  <c r="Q164" i="1"/>
  <c r="O164" i="1"/>
  <c r="N164" i="1"/>
  <c r="L164" i="1"/>
  <c r="K164" i="1"/>
  <c r="I164" i="1"/>
  <c r="H164" i="1"/>
  <c r="E173" i="1" l="1"/>
  <c r="L172" i="1"/>
  <c r="R163" i="1"/>
  <c r="Q163" i="1"/>
  <c r="O163" i="1"/>
  <c r="N163" i="1"/>
  <c r="L163" i="1"/>
  <c r="K163" i="1"/>
  <c r="I163" i="1"/>
  <c r="H163" i="1"/>
  <c r="R162" i="1" l="1"/>
  <c r="Q162" i="1"/>
  <c r="O162" i="1"/>
  <c r="N162" i="1"/>
  <c r="L162" i="1"/>
  <c r="K162" i="1"/>
  <c r="I162" i="1"/>
  <c r="H162" i="1"/>
  <c r="D173" i="1" l="1"/>
  <c r="P124" i="1"/>
  <c r="M124" i="1"/>
  <c r="J124" i="1"/>
  <c r="G124" i="1"/>
  <c r="F124" i="1"/>
  <c r="G122" i="1"/>
  <c r="F122" i="1"/>
  <c r="F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72" i="1" l="1"/>
  <c r="R157" i="1"/>
  <c r="Q157" i="1"/>
  <c r="O157" i="1"/>
  <c r="N157" i="1"/>
  <c r="L157" i="1"/>
  <c r="K157" i="1"/>
  <c r="I157" i="1"/>
  <c r="H157" i="1"/>
  <c r="D172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72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Q152" i="1" l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<sst xmlns="http://schemas.openxmlformats.org/spreadsheetml/2006/main" count="412" uniqueCount="176">
  <si>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</si>
  <si>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</si>
  <si>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</si>
  <si>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</si>
  <si>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</si>
  <si>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</si>
  <si>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</si>
  <si>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</si>
  <si>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</si>
  <si>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</si>
  <si>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</si>
  <si>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</si>
  <si>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</si>
  <si>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</si>
  <si>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</si>
  <si>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</si>
  <si>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</si>
  <si>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</si>
  <si>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</si>
  <si>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</si>
  <si>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</si>
  <si>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</si>
  <si>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</si>
  <si>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</si>
  <si>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</si>
  <si>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</si>
  <si>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</si>
  <si>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</si>
  <si>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</si>
  <si>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</si>
  <si>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</si>
  <si>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</si>
  <si>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</si>
  <si>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</si>
  <si>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</si>
  <si>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</si>
  <si>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</si>
  <si>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</si>
  <si>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</si>
  <si>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</si>
  <si>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</si>
  <si>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</si>
  <si>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</si>
  <si>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</si>
  <si>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</si>
  <si>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</si>
  <si>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</si>
  <si>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</si>
  <si>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</si>
  <si>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</si>
  <si>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</si>
  <si>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</si>
  <si>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</si>
  <si>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</si>
  <si>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</si>
  <si>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</si>
  <si>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</si>
  <si>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</si>
  <si>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</si>
  <si>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</si>
  <si>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</si>
  <si>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</si>
  <si>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</si>
  <si>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</si>
  <si>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</si>
  <si>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</si>
  <si>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</si>
  <si>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</si>
  <si>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</si>
  <si>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</si>
  <si>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</si>
  <si>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</si>
  <si>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</si>
  <si>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</si>
  <si>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</si>
  <si>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</si>
  <si>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</si>
  <si>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</si>
  <si>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</si>
  <si>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</si>
  <si>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</si>
  <si>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</si>
  <si>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</si>
  <si>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</si>
  <si>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</si>
  <si>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</si>
  <si>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</si>
  <si>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</si>
  <si>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</si>
  <si>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</si>
  <si>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</si>
  <si>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</si>
  <si>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</si>
  <si>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</si>
  <si>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</si>
  <si>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</si>
  <si>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</si>
  <si>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</si>
  <si>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</si>
  <si>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</si>
  <si>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</si>
  <si>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</si>
  <si>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</si>
  <si>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</si>
  <si>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</si>
  <si>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</si>
  <si>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</si>
  <si>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</si>
  <si>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</si>
  <si>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</si>
  <si>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</si>
  <si>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</si>
  <si>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</si>
  <si>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</si>
  <si>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</si>
  <si>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</si>
  <si>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</si>
  <si>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</si>
  <si>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</si>
  <si>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</si>
  <si>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</si>
  <si>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</si>
  <si>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</si>
  <si>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</si>
  <si>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</si>
  <si>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</si>
  <si>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</si>
  <si>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</si>
  <si>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</si>
  <si>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</si>
  <si>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</si>
  <si>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</si>
  <si>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</si>
  <si>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</si>
  <si>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</si>
  <si>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</si>
  <si>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</si>
  <si>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</si>
  <si>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</si>
  <si>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</si>
  <si>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</si>
  <si>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</si>
  <si>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</si>
  <si>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</si>
  <si>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</si>
  <si>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</si>
  <si>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</si>
  <si>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</si>
  <si>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</si>
  <si>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</si>
  <si>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</si>
  <si>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</si>
  <si>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</si>
  <si>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</si>
  <si>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</si>
  <si>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</si>
  <si>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</si>
  <si>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</si>
  <si>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</si>
  <si>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</si>
  <si>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</si>
  <si>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</si>
  <si>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</si>
  <si>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</si>
  <si>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</si>
  <si>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</si>
  <si>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</si>
  <si>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</si>
  <si>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</si>
  <si>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</si>
  <si>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</si>
  <si>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</si>
  <si>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</si>
  <si>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</si>
  <si>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</si>
  <si>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1-11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</si>
</sst>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5"/>
  <sheetViews>
    <sheetView showGridLines="0"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2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2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77</v>
      </c>
      <c r="C163" s="61"/>
      <c r="D163" s="100">
        <v>0.08</v>
      </c>
      <c r="E163" s="101">
        <v>0.3</v>
      </c>
      <c r="F163" s="102" t="s">
        <v>166</v>
      </c>
      <c r="G163" s="103">
        <v>5503699</v>
      </c>
      <c r="H163" s="104">
        <f t="shared" ref="H163" si="88">ROUND((G163-G162)/G162*100,2)</f>
        <v>24.71</v>
      </c>
      <c r="I163" s="104">
        <f t="shared" ref="I163" si="89">(ROUND((G163-G151)/G151*100,2))</f>
        <v>44.95</v>
      </c>
      <c r="J163" s="105">
        <v>1185281</v>
      </c>
      <c r="K163" s="104">
        <f t="shared" ref="K163" si="90">ROUND((J163-J162)/J162*100,2)</f>
        <v>16.2</v>
      </c>
      <c r="L163" s="104">
        <f t="shared" ref="L163" si="91">ROUND((J163-J151)/J151*100,2)</f>
        <v>20.059999999999999</v>
      </c>
      <c r="M163" s="103">
        <v>4269</v>
      </c>
      <c r="N163" s="104">
        <f t="shared" ref="N163" si="92">ROUND((M163-M162)/M162*100,2)</f>
        <v>39.28</v>
      </c>
      <c r="O163" s="104">
        <f t="shared" ref="O163" si="93">ROUND((M163-M151)/M151*100,2)</f>
        <v>43.64</v>
      </c>
      <c r="P163" s="105">
        <v>3609</v>
      </c>
      <c r="Q163" s="104">
        <f t="shared" ref="Q163" si="94">ROUND((P163-P162)/P162*100,2)</f>
        <v>53.97</v>
      </c>
      <c r="R163" s="106">
        <f t="shared" ref="R163" si="95">ROUND((P163-P151)/P151*100,2)</f>
        <v>13.42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21" customHeight="1" x14ac:dyDescent="0.25">
      <c r="A164" s="99"/>
      <c r="B164" s="110" t="s">
        <v>78</v>
      </c>
      <c r="C164" s="61"/>
      <c r="D164" s="100">
        <v>0.1</v>
      </c>
      <c r="E164" s="101">
        <v>0.3</v>
      </c>
      <c r="F164" s="102" t="s">
        <v>171</v>
      </c>
      <c r="G164" s="103">
        <v>4229463</v>
      </c>
      <c r="H164" s="104">
        <f t="shared" ref="H164" si="96">ROUND((G164-G163)/G163*100,2)</f>
        <v>-23.15</v>
      </c>
      <c r="I164" s="104">
        <f t="shared" ref="I164" si="97">(ROUND((G164-G152)/G152*100,2))</f>
        <v>-22.16</v>
      </c>
      <c r="J164" s="105">
        <v>1036466</v>
      </c>
      <c r="K164" s="104">
        <f t="shared" ref="K164" si="98">ROUND((J164-J163)/J163*100,2)</f>
        <v>-12.56</v>
      </c>
      <c r="L164" s="104">
        <f t="shared" ref="L164" si="99">ROUND((J164-J152)/J152*100,2)</f>
        <v>-8.43</v>
      </c>
      <c r="M164" s="103">
        <v>4034</v>
      </c>
      <c r="N164" s="104">
        <f t="shared" ref="N164" si="100">ROUND((M164-M163)/M163*100,2)</f>
        <v>-5.5</v>
      </c>
      <c r="O164" s="104">
        <f t="shared" ref="O164" si="101">ROUND((M164-M152)/M152*100,2)</f>
        <v>-10.65</v>
      </c>
      <c r="P164" s="105">
        <v>3124</v>
      </c>
      <c r="Q164" s="104">
        <f t="shared" ref="Q164" si="102">ROUND((P164-P163)/P163*100,2)</f>
        <v>-13.44</v>
      </c>
      <c r="R164" s="106">
        <f t="shared" ref="R164" si="103">ROUND((P164-P152)/P152*100,2)</f>
        <v>-7.02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12.75" customHeight="1" x14ac:dyDescent="0.25">
      <c r="A165" s="99"/>
      <c r="B165" s="110" t="s">
        <v>79</v>
      </c>
      <c r="C165" s="61"/>
      <c r="D165" s="100">
        <v>0.09</v>
      </c>
      <c r="E165" s="101">
        <v>0.28999999999999998</v>
      </c>
      <c r="F165" s="102" t="s">
        <v>172</v>
      </c>
      <c r="G165" s="103">
        <v>3398635</v>
      </c>
      <c r="H165" s="104">
        <f t="shared" ref="H165" si="104">ROUND((G165-G164)/G164*100,2)</f>
        <v>-19.64</v>
      </c>
      <c r="I165" s="104">
        <f t="shared" ref="I165" si="105">(ROUND((G165-G153)/G153*100,2))</f>
        <v>-29.77</v>
      </c>
      <c r="J165" s="105">
        <v>919385</v>
      </c>
      <c r="K165" s="104">
        <f t="shared" ref="K165" si="106">ROUND((J165-J164)/J164*100,2)</f>
        <v>-11.3</v>
      </c>
      <c r="L165" s="104">
        <f t="shared" ref="L165" si="107">ROUND((J165-J153)/J153*100,2)</f>
        <v>-18.47</v>
      </c>
      <c r="M165" s="103">
        <v>2928</v>
      </c>
      <c r="N165" s="104">
        <f t="shared" ref="N165" si="108">ROUND((M165-M164)/M164*100,2)</f>
        <v>-27.42</v>
      </c>
      <c r="O165" s="104">
        <f t="shared" ref="O165" si="109">ROUND((M165-M153)/M153*100,2)</f>
        <v>-16.89</v>
      </c>
      <c r="P165" s="105">
        <v>2702</v>
      </c>
      <c r="Q165" s="104">
        <f t="shared" ref="Q165" si="110">ROUND((P165-P164)/P164*100,2)</f>
        <v>-13.51</v>
      </c>
      <c r="R165" s="106">
        <f t="shared" ref="R165" si="111">ROUND((P165-P153)/P153*100,2)</f>
        <v>-0.22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108" customFormat="1" ht="12.75" customHeight="1" x14ac:dyDescent="0.25">
      <c r="A166" s="99"/>
      <c r="B166" s="110" t="s">
        <v>80</v>
      </c>
      <c r="C166" s="61"/>
      <c r="D166" s="100">
        <v>0.08</v>
      </c>
      <c r="E166" s="101">
        <v>0.31</v>
      </c>
      <c r="F166" s="102" t="s">
        <v>166</v>
      </c>
      <c r="G166" s="103">
        <v>5307880</v>
      </c>
      <c r="H166" s="104">
        <f t="shared" ref="H166" si="112">ROUND((G166-G165)/G165*100,2)</f>
        <v>56.18</v>
      </c>
      <c r="I166" s="104">
        <f t="shared" ref="I166" si="113">(ROUND((G166-G154)/G154*100,2))</f>
        <v>56.42</v>
      </c>
      <c r="J166" s="105">
        <v>1178736</v>
      </c>
      <c r="K166" s="104">
        <f t="shared" ref="K166" si="114">ROUND((J166-J165)/J165*100,2)</f>
        <v>28.21</v>
      </c>
      <c r="L166" s="104">
        <f t="shared" ref="L166" si="115">ROUND((J166-J154)/J154*100,2)</f>
        <v>25.83</v>
      </c>
      <c r="M166" s="103">
        <v>4163</v>
      </c>
      <c r="N166" s="104">
        <f t="shared" ref="N166" si="116">ROUND((M166-M165)/M165*100,2)</f>
        <v>42.18</v>
      </c>
      <c r="O166" s="104">
        <f t="shared" ref="O166" si="117">ROUND((M166-M154)/M154*100,2)</f>
        <v>58.23</v>
      </c>
      <c r="P166" s="105">
        <v>3628</v>
      </c>
      <c r="Q166" s="104">
        <f t="shared" ref="Q166" si="118">ROUND((P166-P165)/P165*100,2)</f>
        <v>34.270000000000003</v>
      </c>
      <c r="R166" s="106">
        <f t="shared" ref="R166" si="119">ROUND((P166-P154)/P154*100,2)</f>
        <v>86.91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49" s="108" customFormat="1" ht="21" customHeight="1" x14ac:dyDescent="0.25">
      <c r="A167" s="99"/>
      <c r="B167" s="110" t="s">
        <v>81</v>
      </c>
      <c r="C167" s="61"/>
      <c r="D167" s="100">
        <v>0.08</v>
      </c>
      <c r="E167" s="101">
        <v>0.3</v>
      </c>
      <c r="F167" s="102" t="s">
        <v>173</v>
      </c>
      <c r="G167" s="103">
        <v>4555432</v>
      </c>
      <c r="H167" s="104">
        <f t="shared" ref="H167" si="120">ROUND((G167-G166)/G166*100,2)</f>
        <v>-14.18</v>
      </c>
      <c r="I167" s="104">
        <f t="shared" ref="I167" si="121">(ROUND((G167-G155)/G155*100,2))</f>
        <v>-21.03</v>
      </c>
      <c r="J167" s="105">
        <v>1150165</v>
      </c>
      <c r="K167" s="104">
        <f t="shared" ref="K167" si="122">ROUND((J167-J166)/J166*100,2)</f>
        <v>-2.42</v>
      </c>
      <c r="L167" s="104">
        <f t="shared" ref="L167" si="123">ROUND((J167-J155)/J155*100,2)</f>
        <v>-8.52</v>
      </c>
      <c r="M167" s="103">
        <v>3801</v>
      </c>
      <c r="N167" s="104">
        <f t="shared" ref="N167" si="124">ROUND((M167-M166)/M166*100,2)</f>
        <v>-8.6999999999999993</v>
      </c>
      <c r="O167" s="104">
        <f t="shared" ref="O167" si="125">ROUND((M167-M155)/M155*100,2)</f>
        <v>-1.71</v>
      </c>
      <c r="P167" s="105">
        <v>3420</v>
      </c>
      <c r="Q167" s="104">
        <f t="shared" ref="Q167" si="126">ROUND((P167-P166)/P166*100,2)</f>
        <v>-5.73</v>
      </c>
      <c r="R167" s="106">
        <f t="shared" ref="R167" si="127">ROUND((P167-P155)/P155*100,2)</f>
        <v>17.079999999999998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49" s="108" customFormat="1" ht="12.75" customHeight="1" x14ac:dyDescent="0.25">
      <c r="A168" s="99"/>
      <c r="B168" s="110" t="s">
        <v>82</v>
      </c>
      <c r="C168" s="61"/>
      <c r="D168" s="100">
        <v>0.08</v>
      </c>
      <c r="E168" s="101">
        <v>0.36</v>
      </c>
      <c r="F168" s="102" t="s">
        <v>153</v>
      </c>
      <c r="G168" s="103">
        <v>3450701</v>
      </c>
      <c r="H168" s="104">
        <f t="shared" ref="H168" si="128">ROUND((G168-G167)/G167*100,2)</f>
        <v>-24.25</v>
      </c>
      <c r="I168" s="104">
        <f t="shared" ref="I168" si="129">(ROUND((G168-G156)/G156*100,2))</f>
        <v>-14.51</v>
      </c>
      <c r="J168" s="105">
        <v>926425</v>
      </c>
      <c r="K168" s="104">
        <f t="shared" ref="K168" si="130">ROUND((J168-J167)/J167*100,2)</f>
        <v>-19.45</v>
      </c>
      <c r="L168" s="104">
        <f t="shared" ref="L168" si="131">ROUND((J168-J156)/J156*100,2)</f>
        <v>-12.26</v>
      </c>
      <c r="M168" s="103">
        <v>2855</v>
      </c>
      <c r="N168" s="104">
        <f t="shared" ref="N168" si="132">ROUND((M168-M167)/M167*100,2)</f>
        <v>-24.89</v>
      </c>
      <c r="O168" s="104">
        <f t="shared" ref="O168" si="133">ROUND((M168-M156)/M156*100,2)</f>
        <v>-8.9</v>
      </c>
      <c r="P168" s="105">
        <v>3360</v>
      </c>
      <c r="Q168" s="104">
        <f t="shared" ref="Q168" si="134">ROUND((P168-P167)/P167*100,2)</f>
        <v>-1.75</v>
      </c>
      <c r="R168" s="106">
        <f t="shared" ref="R168" si="135">ROUND((P168-P156)/P156*100,2)</f>
        <v>28.15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49" s="108" customFormat="1" ht="12.75" customHeight="1" x14ac:dyDescent="0.25">
      <c r="A169" s="99"/>
      <c r="B169" s="110" t="s">
        <v>83</v>
      </c>
      <c r="C169" s="61"/>
      <c r="D169" s="100">
        <v>0.08</v>
      </c>
      <c r="E169" s="101">
        <v>0.27</v>
      </c>
      <c r="F169" s="102" t="s">
        <v>166</v>
      </c>
      <c r="G169" s="103">
        <v>5346013</v>
      </c>
      <c r="H169" s="104">
        <f t="shared" ref="H169:H170" si="136">ROUND((G169-G168)/G168*100,2)</f>
        <v>54.93</v>
      </c>
      <c r="I169" s="104">
        <f t="shared" ref="I169:I170" si="137">(ROUND((G169-G157)/G157*100,2))</f>
        <v>-4.78</v>
      </c>
      <c r="J169" s="105">
        <v>1166575</v>
      </c>
      <c r="K169" s="104">
        <f t="shared" ref="K169:K170" si="138">ROUND((J169-J168)/J168*100,2)</f>
        <v>25.92</v>
      </c>
      <c r="L169" s="104">
        <f t="shared" ref="L169:L170" si="139">ROUND((J169-J157)/J157*100,2)</f>
        <v>-2.19</v>
      </c>
      <c r="M169" s="103">
        <v>4103</v>
      </c>
      <c r="N169" s="104">
        <f t="shared" ref="N169:N170" si="140">ROUND((M169-M168)/M168*100,2)</f>
        <v>43.71</v>
      </c>
      <c r="O169" s="104">
        <f t="shared" ref="O169:O170" si="141">ROUND((M169-M157)/M157*100,2)</f>
        <v>11.46</v>
      </c>
      <c r="P169" s="105">
        <v>3180</v>
      </c>
      <c r="Q169" s="104">
        <f t="shared" ref="Q169:Q170" si="142">ROUND((P169-P168)/P168*100,2)</f>
        <v>-5.36</v>
      </c>
      <c r="R169" s="106">
        <f t="shared" ref="R169:R170" si="143">ROUND((P169-P157)/P157*100,2)</f>
        <v>23.5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</row>
    <row r="170" spans="1:49" s="108" customFormat="1" ht="21" customHeight="1" x14ac:dyDescent="0.25">
      <c r="A170" s="99"/>
      <c r="B170" s="110" t="s">
        <v>84</v>
      </c>
      <c r="C170" s="61"/>
      <c r="D170" s="100">
        <v>0.08</v>
      </c>
      <c r="E170" s="101">
        <v>0.36</v>
      </c>
      <c r="F170" s="102" t="s">
        <v>171</v>
      </c>
      <c r="G170" s="103">
        <v>4481586</v>
      </c>
      <c r="H170" s="104">
        <f t="shared" si="136"/>
        <v>-16.170000000000002</v>
      </c>
      <c r="I170" s="104">
        <f t="shared" si="137"/>
        <v>18.149999999999999</v>
      </c>
      <c r="J170" s="105">
        <v>1056296</v>
      </c>
      <c r="K170" s="104">
        <f t="shared" si="138"/>
        <v>-9.4499999999999993</v>
      </c>
      <c r="L170" s="104">
        <f t="shared" si="139"/>
        <v>13.37</v>
      </c>
      <c r="M170" s="103">
        <v>3695</v>
      </c>
      <c r="N170" s="104">
        <f t="shared" si="140"/>
        <v>-9.94</v>
      </c>
      <c r="O170" s="104">
        <f t="shared" si="141"/>
        <v>21.11</v>
      </c>
      <c r="P170" s="105">
        <v>3785</v>
      </c>
      <c r="Q170" s="104">
        <f t="shared" si="142"/>
        <v>19.03</v>
      </c>
      <c r="R170" s="106">
        <f t="shared" si="143"/>
        <v>44.74</v>
      </c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</row>
    <row r="171" spans="1:49" s="108" customFormat="1" ht="12.75" customHeight="1" x14ac:dyDescent="0.25">
      <c r="A171" s="99"/>
      <c r="B171" s="110" t="s">
        <v>85</v>
      </c>
      <c r="C171" s="61"/>
      <c r="D171" s="100">
        <v>0.09</v>
      </c>
      <c r="E171" s="101">
        <v>0.27</v>
      </c>
      <c r="F171" s="102" t="s">
        <v>172</v>
      </c>
      <c r="G171" s="103">
        <v>3326903</v>
      </c>
      <c r="H171" s="104">
        <f t="shared" ref="H171" si="144">ROUND((G171-G170)/G170*100,2)</f>
        <v>-25.77</v>
      </c>
      <c r="I171" s="104">
        <f t="shared" ref="I171" si="145">(ROUND((G171-G159)/G159*100,2))</f>
        <v>-27.84</v>
      </c>
      <c r="J171" s="105">
        <v>899727</v>
      </c>
      <c r="K171" s="104">
        <f t="shared" ref="K171" si="146">ROUND((J171-J170)/J170*100,2)</f>
        <v>-14.82</v>
      </c>
      <c r="L171" s="104">
        <f t="shared" ref="L171" si="147">ROUND((J171-J159)/J159*100,2)</f>
        <v>-14.83</v>
      </c>
      <c r="M171" s="103">
        <v>3132</v>
      </c>
      <c r="N171" s="104">
        <f t="shared" ref="N171" si="148">ROUND((M171-M170)/M170*100,2)</f>
        <v>-15.24</v>
      </c>
      <c r="O171" s="104">
        <f t="shared" ref="O171" si="149">ROUND((M171-M159)/M159*100,2)</f>
        <v>-0.41</v>
      </c>
      <c r="P171" s="105">
        <v>2422</v>
      </c>
      <c r="Q171" s="104">
        <f t="shared" ref="Q171" si="150">ROUND((P171-P170)/P170*100,2)</f>
        <v>-36.01</v>
      </c>
      <c r="R171" s="106">
        <f t="shared" ref="R171" si="151">ROUND((P171-P159)/P159*100,2)</f>
        <v>9.0500000000000007</v>
      </c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</row>
    <row r="172" spans="1:49" s="86" customFormat="1" ht="26.25" customHeight="1" x14ac:dyDescent="0.25">
      <c r="A172" s="77"/>
      <c r="B172" s="110" t="s">
        <v>174</v>
      </c>
      <c r="C172" s="61"/>
      <c r="D172" s="78">
        <f>M172/G172*100</f>
        <v>8.0798257911347884E-2</v>
      </c>
      <c r="E172" s="79">
        <f>P172/J172*100</f>
        <v>0.29492157142879571</v>
      </c>
      <c r="F172" s="87">
        <f>17+20+21+20+20+21+23+21+21+20+20</f>
        <v>224</v>
      </c>
      <c r="G172" s="80">
        <f>G161+G162+G163+G164+G165+G166+G167+G168+G169+G170+G171</f>
        <v>47512163</v>
      </c>
      <c r="H172" s="25" t="s">
        <v>14</v>
      </c>
      <c r="I172" s="81">
        <f>(G172-G173)/G173*100</f>
        <v>-8.2617137275586909</v>
      </c>
      <c r="J172" s="82">
        <f>J161+J162+J163+J164+J165+J166+J167+J168+J169+J170+J171</f>
        <v>11465082</v>
      </c>
      <c r="K172" s="25" t="s">
        <v>14</v>
      </c>
      <c r="L172" s="81">
        <f>(J172-J173)/J173*100</f>
        <v>-3.463964361828114</v>
      </c>
      <c r="M172" s="80">
        <f>M161+M162+M163+M164+M165+M166+M167+M168+M169+M170+M171</f>
        <v>38389</v>
      </c>
      <c r="N172" s="25" t="s">
        <v>14</v>
      </c>
      <c r="O172" s="81">
        <f>(M172-M173)/M173*100</f>
        <v>2.3433750999733403</v>
      </c>
      <c r="P172" s="82">
        <f>P161+P162+P163+P164+P165+P166+P167+P168+P169+P170+P171</f>
        <v>33813</v>
      </c>
      <c r="Q172" s="25" t="s">
        <v>14</v>
      </c>
      <c r="R172" s="83">
        <f>(P172-P173)/P173*100</f>
        <v>10.615676524470034</v>
      </c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</row>
    <row r="173" spans="1:49" s="52" customFormat="1" ht="14.1" customHeight="1" thickBot="1" x14ac:dyDescent="0.3">
      <c r="A173" s="49"/>
      <c r="B173" s="112" t="s">
        <v>175</v>
      </c>
      <c r="C173" s="113"/>
      <c r="D173" s="67">
        <f>M173/G173*100</f>
        <v>7.2425730608797451E-2</v>
      </c>
      <c r="E173" s="68">
        <f>P173/J173*100</f>
        <v>0.25738268050657104</v>
      </c>
      <c r="F173" s="69">
        <f>22+16+21+20+22+19+21+22+20+19+21</f>
        <v>223</v>
      </c>
      <c r="G173" s="70">
        <f>G149+G150+G151+G152+G153+G154+G155+G156+G157+G158+G159</f>
        <v>51790986</v>
      </c>
      <c r="H173" s="97" t="s">
        <v>14</v>
      </c>
      <c r="I173" s="71">
        <f>(G173-G137-G138-G139-G140-G141-G142-G143-G144-G145-G146-G147)/(G137+G138+G139+G140+G141+G142+G143+G144+G145+G146+G147)*100</f>
        <v>-6.791344203222172</v>
      </c>
      <c r="J173" s="72">
        <f>J149+J150+J151+J152+J153+J154+J155+J156+J157+J158+J159</f>
        <v>11876479</v>
      </c>
      <c r="K173" s="97" t="s">
        <v>14</v>
      </c>
      <c r="L173" s="71">
        <f>(J173-J137-J138-J139-J140-J141-J142-J143-J144-J145-J146-J147)/(J137+J138+J139+J140+J141+J142+J143+J144+J145+J146+J147)*100</f>
        <v>-0.27810337878686103</v>
      </c>
      <c r="M173" s="70">
        <f>M149+M150+M151+M152+M153+M154+M155+M156+M157+M158+M159</f>
        <v>37510</v>
      </c>
      <c r="N173" s="97" t="s">
        <v>14</v>
      </c>
      <c r="O173" s="71">
        <f>(M173-M137-M138-M139-M140-M141-M142-M143-M144-M145-M146-M147)/(M137+M138+M139+M140+M141+M142+M143+M144+M145+M146+M147)*100</f>
        <v>-8.4675451439726697</v>
      </c>
      <c r="P173" s="72">
        <f>P149+P150+P151+P152+P153+P154+P155+P156+P157+P158+P159</f>
        <v>30568</v>
      </c>
      <c r="Q173" s="97" t="s">
        <v>14</v>
      </c>
      <c r="R173" s="73">
        <f>(P173-P137-P138-P139-P140-P141-P142-P143-P144-P145-P146-P147)/(P137+P138+P139+P140+P141+P142+P143+P144+P145+P146+P147)*100</f>
        <v>-5.820008010598638</v>
      </c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</row>
    <row r="174" spans="1:49" s="52" customFormat="1" ht="14.1" customHeight="1" x14ac:dyDescent="0.25">
      <c r="A174" s="49"/>
      <c r="B174" s="62"/>
      <c r="C174" s="62"/>
      <c r="D174" s="54"/>
      <c r="E174" s="54"/>
      <c r="F174" s="63"/>
      <c r="G174" s="64"/>
      <c r="H174" s="65"/>
      <c r="I174" s="66"/>
      <c r="J174" s="64"/>
      <c r="K174" s="65"/>
      <c r="L174" s="66"/>
      <c r="M174" s="64"/>
      <c r="N174" s="65"/>
      <c r="O174" s="66"/>
      <c r="P174" s="64"/>
      <c r="Q174" s="65"/>
      <c r="R174" s="66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</row>
    <row r="175" spans="1:49" ht="13.5" customHeight="1" x14ac:dyDescent="0.25">
      <c r="A175" s="1"/>
      <c r="B175" s="41" t="s">
        <v>60</v>
      </c>
      <c r="C175" s="42" t="s">
        <v>122</v>
      </c>
      <c r="D175" s="43"/>
      <c r="E175" s="44"/>
      <c r="F175" s="44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5" x14ac:dyDescent="0.25">
      <c r="A176" s="1"/>
      <c r="B176" s="41" t="s">
        <v>61</v>
      </c>
      <c r="C176" s="42" t="s">
        <v>62</v>
      </c>
      <c r="D176" s="43"/>
      <c r="E176" s="44"/>
      <c r="F176" s="44"/>
      <c r="G176" s="44"/>
      <c r="H176" s="44"/>
      <c r="I176" s="44"/>
      <c r="J176" s="46"/>
      <c r="K176" s="46"/>
      <c r="L176" s="46"/>
      <c r="M176" s="46"/>
      <c r="N176" s="46"/>
      <c r="O176" s="46"/>
      <c r="P176" s="46"/>
      <c r="Q176" s="46"/>
      <c r="R176" s="46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3.5" customHeight="1" x14ac:dyDescent="0.25">
      <c r="A177" s="1"/>
      <c r="B177" s="48" t="s">
        <v>116</v>
      </c>
      <c r="C177" s="1" t="s">
        <v>117</v>
      </c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3.5" customHeight="1" x14ac:dyDescent="0.25">
      <c r="A178" s="1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3.5" customHeight="1" x14ac:dyDescent="0.25">
      <c r="A179" s="1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5.25" customHeight="1" x14ac:dyDescent="0.25">
      <c r="A180" s="1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3.5" customHeight="1" x14ac:dyDescent="0.25">
      <c r="A181" s="1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3.5" customHeight="1" x14ac:dyDescent="0.25">
      <c r="A182" s="1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3.5" customHeight="1" x14ac:dyDescent="0.25">
      <c r="A183" s="1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8" customHeight="1" x14ac:dyDescent="0.25"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5.75" customHeight="1" x14ac:dyDescent="0.25"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5.75" customHeight="1" x14ac:dyDescent="0.25"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0.35" customHeight="1" x14ac:dyDescent="0.25"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5.75" customHeight="1" x14ac:dyDescent="0.25"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91" spans="1:49" ht="7.35" customHeight="1" x14ac:dyDescent="0.25"/>
    <row r="192" spans="1:49" ht="15.75" customHeight="1" x14ac:dyDescent="0.25"/>
    <row r="193" ht="17.850000000000001" customHeight="1" x14ac:dyDescent="0.25"/>
    <row r="194" ht="17.100000000000001" customHeight="1" x14ac:dyDescent="0.25"/>
    <row r="195" ht="7.7" customHeight="1" x14ac:dyDescent="0.25"/>
    <row r="196" ht="17.100000000000001" customHeight="1" x14ac:dyDescent="0.25"/>
    <row r="197" ht="17.100000000000001" customHeight="1" x14ac:dyDescent="0.25"/>
    <row r="198" ht="17.100000000000001" customHeight="1" x14ac:dyDescent="0.25"/>
    <row r="199" ht="8.85" customHeight="1" x14ac:dyDescent="0.25"/>
    <row r="200" ht="14.25" customHeight="1" x14ac:dyDescent="0.25"/>
    <row r="201" ht="16.5" customHeight="1" x14ac:dyDescent="0.25"/>
    <row r="202" ht="12.75" customHeight="1" x14ac:dyDescent="0.25"/>
    <row r="203" ht="11.1" customHeight="1" x14ac:dyDescent="0.25"/>
    <row r="204" ht="10.7" customHeight="1" x14ac:dyDescent="0.25"/>
    <row r="205" ht="14.1" customHeight="1" x14ac:dyDescent="0.25"/>
  </sheetData>
  <protectedRanges>
    <protectedRange sqref="A128:XFD136 A174:XFD177 I172:J173 L172:M173 O172:P173 R172:XFD173 C172:G173 A137:A173 C137:XFD171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5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2025-12-16T03:52:59Z</cp:lastPrinted>
  <dcterms:created xsi:type="dcterms:W3CDTF">1998-09-21T15:00:50Z</dcterms:created>
  <dcterms:modified xsi:type="dcterms:W3CDTF">2025-12-23T08:37:32Z</dcterms:modified>
  <dc:language>zh-TW</dc:language>
</cp:coreProperties>
</file>