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bc14793\Desktop\退票情形\1141226\編輯\"/>
    </mc:Choice>
  </mc:AlternateContent>
  <xr:revisionPtr revIDLastSave="0" documentId="8_{9BB50BA3-8C91-4F49-AEA0-510D8BF9E117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附表" sheetId="1" r:id="rId1"/>
  </sheets>
  <definedNames>
    <definedName name="\M">#REF!</definedName>
    <definedName name="串">#REF!</definedName>
    <definedName name="清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R173" i="1" l="1"/>
  <c r="P173" i="1"/>
  <c r="P172" i="1"/>
  <c r="O173" i="1"/>
  <c r="M173" i="1"/>
  <c r="M172" i="1"/>
  <c r="L173" i="1"/>
  <c r="J173" i="1"/>
  <c r="J172" i="1"/>
  <c r="I173" i="1"/>
  <c r="G173" i="1"/>
  <c r="G172" i="1"/>
  <c r="F173" i="1"/>
  <c r="F172" i="1"/>
  <c r="R171" i="1"/>
  <c r="Q171" i="1"/>
  <c r="O171" i="1"/>
  <c r="N171" i="1"/>
  <c r="L171" i="1"/>
  <c r="K171" i="1"/>
  <c r="I171" i="1"/>
  <c r="H171" i="1"/>
  <c r="R170" i="1"/>
  <c r="Q170" i="1"/>
  <c r="O170" i="1"/>
  <c r="N170" i="1"/>
  <c r="L170" i="1"/>
  <c r="K170" i="1"/>
  <c r="I170" i="1"/>
  <c r="H170" i="1"/>
  <c r="R169" i="1"/>
  <c r="Q169" i="1"/>
  <c r="O169" i="1"/>
  <c r="N169" i="1"/>
  <c r="L169" i="1"/>
  <c r="K169" i="1"/>
  <c r="I169" i="1"/>
  <c r="H169" i="1"/>
  <c r="R168" i="1"/>
  <c r="Q168" i="1"/>
  <c r="O168" i="1"/>
  <c r="N168" i="1"/>
  <c r="L168" i="1"/>
  <c r="K168" i="1"/>
  <c r="I168" i="1"/>
  <c r="H168" i="1"/>
  <c r="O172" i="1" l="1"/>
  <c r="R167" i="1"/>
  <c r="Q167" i="1"/>
  <c r="O167" i="1"/>
  <c r="N167" i="1"/>
  <c r="L167" i="1"/>
  <c r="K167" i="1"/>
  <c r="I167" i="1"/>
  <c r="H167" i="1"/>
  <c r="I172" i="1" l="1"/>
  <c r="R166" i="1"/>
  <c r="Q166" i="1"/>
  <c r="O166" i="1"/>
  <c r="N166" i="1"/>
  <c r="L166" i="1"/>
  <c r="K166" i="1"/>
  <c r="I166" i="1"/>
  <c r="H166" i="1"/>
  <c r="R165" i="1" l="1"/>
  <c r="Q165" i="1"/>
  <c r="O165" i="1"/>
  <c r="N165" i="1"/>
  <c r="L165" i="1"/>
  <c r="K165" i="1"/>
  <c r="I165" i="1"/>
  <c r="H165" i="1"/>
  <c r="R164" i="1" l="1"/>
  <c r="Q164" i="1"/>
  <c r="O164" i="1"/>
  <c r="N164" i="1"/>
  <c r="L164" i="1"/>
  <c r="K164" i="1"/>
  <c r="I164" i="1"/>
  <c r="H164" i="1"/>
  <c r="E173" i="1" l="1"/>
  <c r="L172" i="1"/>
  <c r="R163" i="1"/>
  <c r="Q163" i="1"/>
  <c r="O163" i="1"/>
  <c r="N163" i="1"/>
  <c r="L163" i="1"/>
  <c r="K163" i="1"/>
  <c r="I163" i="1"/>
  <c r="H163" i="1"/>
  <c r="R162" i="1" l="1"/>
  <c r="Q162" i="1"/>
  <c r="O162" i="1"/>
  <c r="N162" i="1"/>
  <c r="L162" i="1"/>
  <c r="K162" i="1"/>
  <c r="I162" i="1"/>
  <c r="H162" i="1"/>
  <c r="D173" i="1" l="1"/>
  <c r="P124" i="1"/>
  <c r="M124" i="1"/>
  <c r="J124" i="1"/>
  <c r="G124" i="1"/>
  <c r="F124" i="1"/>
  <c r="G122" i="1"/>
  <c r="F122" i="1"/>
  <c r="F105" i="1"/>
  <c r="E124" i="1" l="1"/>
  <c r="D124" i="1"/>
  <c r="R161" i="1"/>
  <c r="Q161" i="1"/>
  <c r="O161" i="1"/>
  <c r="N161" i="1"/>
  <c r="L161" i="1"/>
  <c r="K161" i="1"/>
  <c r="I161" i="1"/>
  <c r="H161" i="1"/>
  <c r="P123" i="1" l="1"/>
  <c r="R124" i="1" s="1"/>
  <c r="M123" i="1"/>
  <c r="J123" i="1"/>
  <c r="L124" i="1" s="1"/>
  <c r="J122" i="1"/>
  <c r="G123" i="1"/>
  <c r="F123" i="1"/>
  <c r="I124" i="1" l="1"/>
  <c r="I123" i="1"/>
  <c r="D123" i="1"/>
  <c r="O124" i="1"/>
  <c r="L123" i="1"/>
  <c r="E123" i="1"/>
  <c r="R160" i="1" l="1"/>
  <c r="Q160" i="1"/>
  <c r="O160" i="1"/>
  <c r="N160" i="1"/>
  <c r="L160" i="1"/>
  <c r="K160" i="1"/>
  <c r="I160" i="1"/>
  <c r="H160" i="1"/>
  <c r="R159" i="1" l="1"/>
  <c r="Q159" i="1"/>
  <c r="O159" i="1"/>
  <c r="N159" i="1"/>
  <c r="L159" i="1"/>
  <c r="K159" i="1"/>
  <c r="I159" i="1"/>
  <c r="H159" i="1"/>
  <c r="R158" i="1" l="1"/>
  <c r="Q158" i="1"/>
  <c r="O158" i="1"/>
  <c r="N158" i="1"/>
  <c r="L158" i="1"/>
  <c r="K158" i="1"/>
  <c r="I158" i="1"/>
  <c r="H158" i="1"/>
  <c r="R172" i="1" l="1"/>
  <c r="R157" i="1"/>
  <c r="Q157" i="1"/>
  <c r="O157" i="1"/>
  <c r="N157" i="1"/>
  <c r="L157" i="1"/>
  <c r="K157" i="1"/>
  <c r="I157" i="1"/>
  <c r="H157" i="1"/>
  <c r="D172" i="1" l="1"/>
  <c r="R156" i="1"/>
  <c r="Q156" i="1"/>
  <c r="O156" i="1"/>
  <c r="N156" i="1"/>
  <c r="L156" i="1"/>
  <c r="K156" i="1"/>
  <c r="I156" i="1"/>
  <c r="H156" i="1"/>
  <c r="I155" i="1" l="1"/>
  <c r="H155" i="1"/>
  <c r="R155" i="1"/>
  <c r="Q155" i="1"/>
  <c r="O155" i="1"/>
  <c r="N155" i="1"/>
  <c r="L155" i="1"/>
  <c r="K155" i="1"/>
  <c r="E172" i="1" l="1"/>
  <c r="R154" i="1"/>
  <c r="Q154" i="1"/>
  <c r="O154" i="1"/>
  <c r="N154" i="1"/>
  <c r="L154" i="1"/>
  <c r="K154" i="1"/>
  <c r="I154" i="1"/>
  <c r="H154" i="1"/>
  <c r="R153" i="1" l="1"/>
  <c r="Q153" i="1"/>
  <c r="O153" i="1"/>
  <c r="N153" i="1"/>
  <c r="L153" i="1"/>
  <c r="K153" i="1"/>
  <c r="I153" i="1"/>
  <c r="H153" i="1"/>
  <c r="Q152" i="1" l="1"/>
  <c r="R152" i="1"/>
  <c r="O152" i="1" l="1"/>
  <c r="N152" i="1"/>
  <c r="L152" i="1"/>
  <c r="K152" i="1"/>
  <c r="I152" i="1"/>
  <c r="H152" i="1"/>
  <c r="R151" i="1" l="1"/>
  <c r="Q151" i="1"/>
  <c r="O151" i="1"/>
  <c r="N151" i="1"/>
  <c r="L151" i="1"/>
  <c r="K151" i="1"/>
  <c r="I151" i="1"/>
  <c r="H151" i="1"/>
  <c r="R150" i="1" l="1"/>
  <c r="Q150" i="1"/>
  <c r="O150" i="1"/>
  <c r="N150" i="1"/>
  <c r="L150" i="1"/>
  <c r="K150" i="1"/>
  <c r="I150" i="1"/>
  <c r="H150" i="1"/>
  <c r="R149" i="1" l="1"/>
  <c r="Q149" i="1"/>
  <c r="O149" i="1"/>
  <c r="N149" i="1"/>
  <c r="L149" i="1"/>
  <c r="K149" i="1"/>
  <c r="I149" i="1"/>
  <c r="H149" i="1"/>
  <c r="R148" i="1" l="1"/>
  <c r="Q148" i="1"/>
  <c r="O148" i="1"/>
  <c r="N148" i="1"/>
  <c r="L148" i="1"/>
  <c r="K148" i="1"/>
  <c r="I148" i="1"/>
  <c r="H148" i="1"/>
  <c r="R147" i="1" l="1"/>
  <c r="Q147" i="1"/>
  <c r="O147" i="1"/>
  <c r="N147" i="1"/>
  <c r="L147" i="1"/>
  <c r="K147" i="1"/>
  <c r="I147" i="1"/>
  <c r="H147" i="1"/>
  <c r="R146" i="1" l="1"/>
  <c r="Q146" i="1"/>
  <c r="O146" i="1"/>
  <c r="N146" i="1"/>
  <c r="L146" i="1"/>
  <c r="K146" i="1"/>
  <c r="I146" i="1"/>
  <c r="H146" i="1"/>
  <c r="R145" i="1" l="1"/>
  <c r="Q145" i="1"/>
  <c r="O145" i="1"/>
  <c r="N145" i="1"/>
  <c r="L145" i="1"/>
  <c r="K145" i="1"/>
  <c r="I145" i="1"/>
  <c r="H145" i="1"/>
  <c r="R144" i="1" l="1"/>
  <c r="Q144" i="1"/>
  <c r="O144" i="1"/>
  <c r="N144" i="1"/>
  <c r="L144" i="1"/>
  <c r="K144" i="1"/>
  <c r="I144" i="1"/>
  <c r="H144" i="1"/>
  <c r="R143" i="1" l="1"/>
  <c r="Q143" i="1"/>
  <c r="O143" i="1"/>
  <c r="N143" i="1"/>
  <c r="L143" i="1"/>
  <c r="K143" i="1"/>
  <c r="I143" i="1"/>
  <c r="H143" i="1"/>
  <c r="R142" i="1" l="1"/>
  <c r="Q142" i="1"/>
  <c r="O142" i="1"/>
  <c r="N142" i="1"/>
  <c r="L142" i="1"/>
  <c r="K142" i="1"/>
  <c r="I142" i="1"/>
  <c r="H142" i="1"/>
  <c r="R141" i="1" l="1"/>
  <c r="Q141" i="1"/>
  <c r="O141" i="1"/>
  <c r="N141" i="1"/>
  <c r="L141" i="1"/>
  <c r="K141" i="1"/>
  <c r="I141" i="1"/>
  <c r="H141" i="1"/>
  <c r="R140" i="1" l="1"/>
  <c r="Q140" i="1"/>
  <c r="O140" i="1"/>
  <c r="N140" i="1"/>
  <c r="L140" i="1"/>
  <c r="K140" i="1"/>
  <c r="I140" i="1"/>
  <c r="H140" i="1"/>
  <c r="H139" i="1" l="1"/>
  <c r="D138" i="1"/>
  <c r="E138" i="1"/>
  <c r="H138" i="1"/>
  <c r="I138" i="1"/>
  <c r="K138" i="1"/>
  <c r="L138" i="1"/>
  <c r="N138" i="1"/>
  <c r="O138" i="1"/>
  <c r="Q138" i="1"/>
  <c r="R138" i="1"/>
  <c r="R139" i="1"/>
  <c r="Q139" i="1"/>
  <c r="O139" i="1"/>
  <c r="N139" i="1"/>
  <c r="L139" i="1"/>
  <c r="K139" i="1"/>
  <c r="I139" i="1"/>
  <c r="D139" i="1"/>
  <c r="P122" i="1" l="1"/>
  <c r="R123" i="1" s="1"/>
  <c r="M122" i="1"/>
  <c r="O123" i="1" s="1"/>
  <c r="D122" i="1" l="1"/>
  <c r="E122" i="1" l="1"/>
  <c r="R137" i="1" l="1"/>
  <c r="O137" i="1"/>
  <c r="L137" i="1"/>
  <c r="I137" i="1"/>
  <c r="Q137" i="1"/>
  <c r="N137" i="1"/>
  <c r="K137" i="1"/>
  <c r="H137" i="1"/>
  <c r="E137" i="1"/>
  <c r="D137" i="1"/>
  <c r="I133" i="1" l="1"/>
  <c r="R133" i="1" l="1"/>
  <c r="Q133" i="1"/>
  <c r="O133" i="1"/>
  <c r="N133" i="1"/>
  <c r="L133" i="1"/>
  <c r="K133" i="1"/>
  <c r="H133" i="1"/>
  <c r="P105" i="1" l="1"/>
  <c r="R122" i="1" s="1"/>
  <c r="M105" i="1"/>
  <c r="J105" i="1"/>
  <c r="G105" i="1"/>
  <c r="D105" i="1" l="1"/>
  <c r="I105" i="1"/>
  <c r="I122" i="1"/>
  <c r="L105" i="1"/>
  <c r="L122" i="1"/>
  <c r="O105" i="1"/>
  <c r="O122" i="1"/>
  <c r="E105" i="1"/>
  <c r="R105" i="1"/>
  <c r="R103" i="1" l="1"/>
  <c r="Q103" i="1"/>
  <c r="O103" i="1"/>
  <c r="N103" i="1"/>
  <c r="L103" i="1"/>
  <c r="K103" i="1"/>
  <c r="I103" i="1"/>
  <c r="H103" i="1"/>
  <c r="R102" i="1" l="1"/>
  <c r="Q102" i="1"/>
  <c r="O102" i="1"/>
  <c r="N102" i="1"/>
  <c r="L102" i="1"/>
  <c r="K102" i="1"/>
  <c r="I102" i="1"/>
  <c r="H102" i="1"/>
  <c r="R101" i="1" l="1"/>
  <c r="Q101" i="1"/>
  <c r="O101" i="1"/>
  <c r="N101" i="1"/>
  <c r="L101" i="1"/>
  <c r="K101" i="1"/>
  <c r="I101" i="1"/>
  <c r="H101" i="1"/>
  <c r="L99" i="1"/>
  <c r="K99" i="1"/>
  <c r="I99" i="1"/>
  <c r="H99" i="1"/>
  <c r="R98" i="1" l="1"/>
  <c r="Q98" i="1"/>
  <c r="O98" i="1"/>
  <c r="N98" i="1"/>
  <c r="L98" i="1"/>
  <c r="K98" i="1"/>
  <c r="I98" i="1"/>
  <c r="H98" i="1"/>
  <c r="R97" i="1" l="1"/>
  <c r="Q97" i="1"/>
  <c r="O97" i="1"/>
  <c r="N97" i="1"/>
  <c r="L97" i="1"/>
  <c r="K97" i="1"/>
  <c r="I97" i="1"/>
  <c r="H97" i="1"/>
  <c r="R95" i="1" l="1"/>
  <c r="Q95" i="1"/>
  <c r="O95" i="1"/>
  <c r="N95" i="1"/>
  <c r="L95" i="1"/>
  <c r="K95" i="1"/>
  <c r="I95" i="1"/>
  <c r="H95" i="1"/>
  <c r="R94" i="1" l="1"/>
  <c r="Q94" i="1"/>
  <c r="O94" i="1"/>
  <c r="N94" i="1"/>
  <c r="L94" i="1"/>
  <c r="K94" i="1"/>
  <c r="I94" i="1"/>
  <c r="H94" i="1"/>
  <c r="Q93" i="1" l="1"/>
  <c r="N93" i="1"/>
  <c r="K93" i="1"/>
  <c r="H93" i="1"/>
  <c r="R93" i="1"/>
  <c r="O93" i="1"/>
  <c r="L93" i="1"/>
  <c r="I93" i="1"/>
  <c r="R91" i="1" l="1"/>
  <c r="Q91" i="1"/>
  <c r="O91" i="1"/>
  <c r="N91" i="1"/>
  <c r="L91" i="1"/>
  <c r="K91" i="1"/>
  <c r="I91" i="1"/>
  <c r="H91" i="1"/>
  <c r="R90" i="1" l="1"/>
  <c r="Q90" i="1"/>
  <c r="O90" i="1"/>
  <c r="N90" i="1"/>
  <c r="L90" i="1"/>
  <c r="K90" i="1"/>
  <c r="I90" i="1"/>
  <c r="H90" i="1"/>
  <c r="R89" i="1" l="1"/>
  <c r="Q89" i="1" l="1"/>
  <c r="O89" i="1"/>
  <c r="N89" i="1"/>
  <c r="L89" i="1"/>
  <c r="K89" i="1"/>
  <c r="I89" i="1"/>
  <c r="H89" i="1"/>
  <c r="R67" i="1"/>
  <c r="O67" i="1"/>
  <c r="L67" i="1"/>
  <c r="I67" i="1"/>
  <c r="R65" i="1"/>
  <c r="Q65" i="1"/>
  <c r="O65" i="1"/>
  <c r="N65" i="1"/>
  <c r="L65" i="1"/>
  <c r="K65" i="1"/>
  <c r="I65" i="1"/>
  <c r="H65" i="1"/>
  <c r="R64" i="1"/>
  <c r="Q64" i="1"/>
  <c r="O64" i="1"/>
  <c r="N64" i="1"/>
  <c r="L64" i="1"/>
  <c r="K64" i="1"/>
  <c r="I64" i="1"/>
  <c r="H64" i="1"/>
  <c r="R63" i="1"/>
  <c r="Q63" i="1"/>
  <c r="O63" i="1"/>
  <c r="N63" i="1"/>
  <c r="L63" i="1"/>
  <c r="K63" i="1"/>
  <c r="I63" i="1"/>
  <c r="H63" i="1"/>
  <c r="R61" i="1"/>
  <c r="Q61" i="1"/>
  <c r="O61" i="1"/>
  <c r="N61" i="1"/>
  <c r="L61" i="1"/>
  <c r="K61" i="1"/>
  <c r="I61" i="1"/>
  <c r="H61" i="1"/>
  <c r="R60" i="1"/>
  <c r="Q60" i="1"/>
  <c r="O60" i="1"/>
  <c r="N60" i="1"/>
  <c r="L60" i="1"/>
  <c r="K60" i="1"/>
  <c r="I60" i="1"/>
  <c r="H60" i="1"/>
  <c r="R59" i="1"/>
  <c r="Q59" i="1"/>
  <c r="O59" i="1"/>
  <c r="N59" i="1"/>
  <c r="L59" i="1"/>
  <c r="K59" i="1"/>
  <c r="I59" i="1"/>
  <c r="H59" i="1"/>
  <c r="R57" i="1"/>
  <c r="Q57" i="1"/>
  <c r="O57" i="1"/>
  <c r="N57" i="1"/>
  <c r="L57" i="1"/>
  <c r="K57" i="1"/>
  <c r="I57" i="1"/>
  <c r="H57" i="1"/>
  <c r="R56" i="1"/>
  <c r="Q56" i="1"/>
  <c r="O56" i="1"/>
  <c r="N56" i="1"/>
  <c r="L56" i="1"/>
  <c r="K56" i="1"/>
  <c r="I56" i="1"/>
  <c r="H56" i="1"/>
  <c r="R55" i="1"/>
  <c r="Q55" i="1"/>
  <c r="O55" i="1"/>
  <c r="N55" i="1"/>
  <c r="L55" i="1"/>
  <c r="K55" i="1"/>
  <c r="I55" i="1"/>
  <c r="H55" i="1"/>
  <c r="R53" i="1"/>
  <c r="Q53" i="1"/>
  <c r="O53" i="1"/>
  <c r="N53" i="1"/>
  <c r="L53" i="1"/>
  <c r="K53" i="1"/>
  <c r="I53" i="1"/>
  <c r="H53" i="1"/>
  <c r="R52" i="1"/>
  <c r="Q52" i="1"/>
  <c r="O52" i="1"/>
  <c r="N52" i="1"/>
  <c r="L52" i="1"/>
  <c r="K52" i="1"/>
  <c r="I52" i="1"/>
  <c r="H52" i="1"/>
  <c r="R51" i="1"/>
  <c r="O51" i="1"/>
  <c r="L51" i="1"/>
  <c r="K51" i="1"/>
  <c r="I51" i="1"/>
  <c r="H51" i="1"/>
  <c r="R48" i="1"/>
  <c r="Q48" i="1"/>
  <c r="O48" i="1"/>
  <c r="N48" i="1"/>
  <c r="L48" i="1"/>
  <c r="K48" i="1"/>
  <c r="I48" i="1"/>
  <c r="H48" i="1"/>
  <c r="R47" i="1"/>
  <c r="Q47" i="1"/>
  <c r="O47" i="1"/>
  <c r="N47" i="1"/>
  <c r="L47" i="1"/>
  <c r="K47" i="1"/>
  <c r="I47" i="1"/>
  <c r="H47" i="1"/>
  <c r="R46" i="1"/>
  <c r="Q46" i="1"/>
  <c r="O46" i="1"/>
  <c r="N46" i="1"/>
  <c r="L46" i="1"/>
  <c r="K46" i="1"/>
  <c r="I46" i="1"/>
  <c r="H46" i="1"/>
  <c r="R44" i="1"/>
  <c r="Q44" i="1"/>
  <c r="O44" i="1"/>
  <c r="N44" i="1"/>
  <c r="L44" i="1"/>
  <c r="K44" i="1"/>
  <c r="I44" i="1"/>
  <c r="H44" i="1"/>
  <c r="R43" i="1"/>
  <c r="Q43" i="1"/>
  <c r="O43" i="1"/>
  <c r="N43" i="1"/>
  <c r="L43" i="1"/>
  <c r="K43" i="1"/>
  <c r="I43" i="1"/>
  <c r="H43" i="1"/>
  <c r="R42" i="1"/>
  <c r="Q42" i="1"/>
  <c r="O42" i="1"/>
  <c r="N42" i="1"/>
  <c r="L42" i="1"/>
  <c r="K42" i="1"/>
  <c r="I42" i="1"/>
  <c r="H42" i="1"/>
  <c r="R40" i="1"/>
  <c r="Q40" i="1"/>
  <c r="O40" i="1"/>
  <c r="N40" i="1"/>
  <c r="L40" i="1"/>
  <c r="K40" i="1"/>
  <c r="I40" i="1"/>
  <c r="H40" i="1"/>
  <c r="R39" i="1"/>
  <c r="Q39" i="1"/>
  <c r="O39" i="1"/>
  <c r="N39" i="1"/>
  <c r="L39" i="1"/>
  <c r="K39" i="1"/>
  <c r="I39" i="1"/>
  <c r="H39" i="1"/>
  <c r="R38" i="1"/>
  <c r="Q38" i="1"/>
  <c r="O38" i="1"/>
  <c r="N38" i="1"/>
  <c r="L38" i="1"/>
  <c r="K38" i="1"/>
  <c r="I38" i="1"/>
  <c r="H38" i="1"/>
  <c r="R36" i="1"/>
  <c r="Q36" i="1"/>
  <c r="O36" i="1"/>
  <c r="N36" i="1"/>
  <c r="L36" i="1"/>
  <c r="K36" i="1"/>
  <c r="I36" i="1"/>
  <c r="H36" i="1"/>
  <c r="R35" i="1"/>
  <c r="Q35" i="1"/>
  <c r="O35" i="1"/>
  <c r="N35" i="1"/>
  <c r="L35" i="1"/>
  <c r="K35" i="1"/>
  <c r="I35" i="1"/>
  <c r="H35" i="1"/>
  <c r="R34" i="1"/>
  <c r="Q34" i="1"/>
  <c r="O34" i="1"/>
  <c r="N34" i="1"/>
  <c r="L34" i="1"/>
  <c r="K34" i="1"/>
  <c r="I34" i="1"/>
  <c r="H34" i="1"/>
  <c r="R17" i="1"/>
  <c r="O17" i="1"/>
  <c r="L17" i="1"/>
  <c r="I17" i="1"/>
  <c r="R16" i="1"/>
  <c r="O16" i="1"/>
  <c r="L16" i="1"/>
  <c r="I16" i="1"/>
  <c r="R15" i="1"/>
  <c r="O15" i="1"/>
  <c r="L15" i="1"/>
  <c r="I15" i="1"/>
  <c r="R14" i="1"/>
  <c r="O14" i="1"/>
  <c r="L14" i="1"/>
  <c r="I14" i="1"/>
  <c r="R13" i="1"/>
  <c r="O13" i="1"/>
  <c r="L13" i="1"/>
  <c r="I13" i="1"/>
  <c r="R12" i="1"/>
  <c r="O12" i="1"/>
  <c r="L12" i="1"/>
  <c r="I12" i="1"/>
  <c r="R11" i="1"/>
  <c r="O11" i="1"/>
  <c r="L11" i="1"/>
  <c r="I11" i="1"/>
  <c r="R10" i="1"/>
  <c r="O10" i="1"/>
  <c r="L10" i="1"/>
  <c r="I10" i="1"/>
  <c r="R9" i="1"/>
  <c r="O9" i="1"/>
  <c r="L9" i="1"/>
  <c r="I9" i="1"/>
  <c r="R8" i="1"/>
  <c r="O8" i="1"/>
  <c r="L8" i="1"/>
  <c r="I8" i="1"/>
  <c r="R7" i="1"/>
  <c r="O7" i="1"/>
  <c r="L7" i="1"/>
  <c r="I7" i="1"/>
</calcChain>
</file>

<file path=xl/sharedStrings.xml><?xml version="1.0" encoding="utf-8"?>
<sst xmlns="http://schemas.openxmlformats.org/spreadsheetml/2006/main" count="412" uniqueCount="176">
  <si>
    <r>
      <rPr>
        <b/>
        <sz val="18"/>
        <rFont val="標楷體"/>
        <family val="4"/>
        <charset val="136"/>
      </rPr>
      <t>附</t>
    </r>
    <r>
      <rPr>
        <b/>
        <sz val="18"/>
        <rFont val="微軟正黑體"/>
        <family val="2"/>
        <charset val="136"/>
      </rPr>
      <t xml:space="preserve"> </t>
    </r>
    <r>
      <rPr>
        <b/>
        <sz val="18"/>
        <rFont val="標楷體"/>
        <family val="4"/>
        <charset val="136"/>
      </rPr>
      <t>表</t>
    </r>
    <r>
      <rPr>
        <b/>
        <sz val="18"/>
        <rFont val="微軟正黑體"/>
        <family val="2"/>
        <charset val="136"/>
      </rPr>
      <t xml:space="preserve">   </t>
    </r>
    <r>
      <rPr>
        <b/>
        <sz val="18"/>
        <rFont val="標楷體"/>
        <family val="4"/>
        <charset val="136"/>
      </rPr>
      <t>票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據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交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換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及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存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款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不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足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退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票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概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況</t>
    </r>
  </si>
  <si>
    <t>　　單位：張，新台幣百萬元，％</t>
  </si>
  <si>
    <t>存款不足退票比率</t>
  </si>
  <si>
    <t>營業</t>
  </si>
  <si>
    <t>交       換       票       據</t>
  </si>
  <si>
    <t>年月</t>
  </si>
  <si>
    <t>張數比率</t>
  </si>
  <si>
    <t>金額比率</t>
  </si>
  <si>
    <t>張　數</t>
  </si>
  <si>
    <t>增　加　率</t>
  </si>
  <si>
    <t>金　額</t>
  </si>
  <si>
    <t>與上期比</t>
  </si>
  <si>
    <t>與上年同期比</t>
  </si>
  <si>
    <r>
      <rPr>
        <sz val="11"/>
        <rFont val="Times New Roman"/>
        <family val="1"/>
        <charset val="136"/>
      </rPr>
      <t>90</t>
    </r>
    <r>
      <rPr>
        <sz val="11"/>
        <rFont val="標楷體"/>
        <family val="4"/>
        <charset val="136"/>
      </rPr>
      <t>年</t>
    </r>
  </si>
  <si>
    <t>-</t>
  </si>
  <si>
    <r>
      <rPr>
        <sz val="11"/>
        <rFont val="Times New Roman"/>
        <family val="1"/>
        <charset val="136"/>
      </rPr>
      <t>91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</si>
  <si>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92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</si>
  <si>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93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</si>
  <si>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94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</si>
  <si>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95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</si>
  <si>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96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</si>
  <si>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97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</si>
  <si>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98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</si>
  <si>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99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</si>
  <si>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100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</si>
  <si>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101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</si>
  <si>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100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</si>
  <si>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21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</si>
  <si>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2</t>
    </r>
    <r>
      <rPr>
        <sz val="11"/>
        <rFont val="標楷體"/>
        <family val="4"/>
        <charset val="136"/>
      </rPr>
      <t>月</t>
    </r>
  </si>
  <si>
    <t>*</t>
  </si>
  <si>
    <r>
      <rPr>
        <sz val="11"/>
        <rFont val="Times New Roman"/>
        <family val="1"/>
        <charset val="136"/>
      </rPr>
      <t>15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</si>
  <si>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3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</si>
  <si>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23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</si>
  <si>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4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</si>
  <si>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19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</si>
  <si>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5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</si>
  <si>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21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</si>
  <si>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6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</si>
  <si>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7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</si>
  <si>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21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</si>
  <si>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8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</si>
  <si>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9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</si>
  <si>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10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</si>
  <si>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20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</si>
  <si>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11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</si>
  <si>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22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</si>
  <si>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12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</si>
  <si>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22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</si>
  <si>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101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</si>
  <si>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17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</si>
  <si>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23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</si>
  <si>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20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</si>
  <si>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22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</si>
  <si>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20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</si>
  <si>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102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</si>
  <si>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103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</si>
  <si>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102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</si>
  <si>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104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</si>
  <si>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105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</si>
  <si>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106</t>
    </r>
    <r>
      <rPr>
        <sz val="11"/>
        <rFont val="標楷體"/>
        <family val="4"/>
        <charset val="136"/>
      </rPr>
      <t>年</t>
    </r>
  </si>
  <si>
    <t xml:space="preserve">*   </t>
  </si>
  <si>
    <t xml:space="preserve">**  </t>
  </si>
  <si>
    <t>括弧中數字為當月票據交換及退票所包含之月底日個數（即高峰日個數）</t>
  </si>
  <si>
    <t>23（2）</t>
  </si>
  <si>
    <t>15（0）</t>
  </si>
  <si>
    <t>20（1）</t>
  </si>
  <si>
    <t>20（2）</t>
  </si>
  <si>
    <t>22（1）</t>
  </si>
  <si>
    <t>19（0）</t>
  </si>
  <si>
    <t>21（0）</t>
  </si>
  <si>
    <t>19（2）</t>
  </si>
  <si>
    <t>22（2）</t>
  </si>
  <si>
    <r>
      <t>109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  <phoneticPr fontId="11" type="noConversion"/>
  </si>
  <si>
    <r>
      <t>107</t>
    </r>
    <r>
      <rPr>
        <sz val="11"/>
        <rFont val="標楷體"/>
        <family val="4"/>
        <charset val="136"/>
      </rPr>
      <t>年</t>
    </r>
    <phoneticPr fontId="11" type="noConversion"/>
  </si>
  <si>
    <r>
      <t>108</t>
    </r>
    <r>
      <rPr>
        <sz val="11"/>
        <rFont val="標楷體"/>
        <family val="4"/>
        <charset val="136"/>
      </rPr>
      <t>年</t>
    </r>
    <phoneticPr fontId="11" type="noConversion"/>
  </si>
  <si>
    <r>
      <t>108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</rPr>
      <t>1</t>
    </r>
    <r>
      <rPr>
        <sz val="11"/>
        <rFont val="標楷體"/>
        <family val="4"/>
        <charset val="136"/>
      </rPr>
      <t>月</t>
    </r>
    <phoneticPr fontId="11" type="noConversion"/>
  </si>
  <si>
    <r>
      <t>2</t>
    </r>
    <r>
      <rPr>
        <sz val="11"/>
        <rFont val="標楷體"/>
        <family val="4"/>
        <charset val="136"/>
      </rPr>
      <t>月</t>
    </r>
    <phoneticPr fontId="11" type="noConversion"/>
  </si>
  <si>
    <r>
      <t>3</t>
    </r>
    <r>
      <rPr>
        <sz val="11"/>
        <rFont val="標楷體"/>
        <family val="4"/>
        <charset val="136"/>
      </rPr>
      <t>月</t>
    </r>
    <phoneticPr fontId="11" type="noConversion"/>
  </si>
  <si>
    <r>
      <t>4</t>
    </r>
    <r>
      <rPr>
        <sz val="11"/>
        <rFont val="標楷體"/>
        <family val="4"/>
        <charset val="136"/>
      </rPr>
      <t>月</t>
    </r>
    <phoneticPr fontId="11" type="noConversion"/>
  </si>
  <si>
    <r>
      <t>5</t>
    </r>
    <r>
      <rPr>
        <sz val="11"/>
        <rFont val="標楷體"/>
        <family val="4"/>
        <charset val="136"/>
      </rPr>
      <t>月</t>
    </r>
    <phoneticPr fontId="11" type="noConversion"/>
  </si>
  <si>
    <r>
      <t>6</t>
    </r>
    <r>
      <rPr>
        <sz val="11"/>
        <rFont val="標楷體"/>
        <family val="4"/>
        <charset val="136"/>
      </rPr>
      <t>月</t>
    </r>
    <phoneticPr fontId="11" type="noConversion"/>
  </si>
  <si>
    <r>
      <t>7</t>
    </r>
    <r>
      <rPr>
        <sz val="11"/>
        <rFont val="標楷體"/>
        <family val="4"/>
        <charset val="136"/>
      </rPr>
      <t>月</t>
    </r>
    <phoneticPr fontId="11" type="noConversion"/>
  </si>
  <si>
    <r>
      <t>8</t>
    </r>
    <r>
      <rPr>
        <sz val="11"/>
        <rFont val="標楷體"/>
        <family val="4"/>
        <charset val="136"/>
      </rPr>
      <t>月</t>
    </r>
    <phoneticPr fontId="11" type="noConversion"/>
  </si>
  <si>
    <r>
      <t>9</t>
    </r>
    <r>
      <rPr>
        <sz val="11"/>
        <rFont val="標楷體"/>
        <family val="4"/>
        <charset val="136"/>
      </rPr>
      <t>月</t>
    </r>
    <phoneticPr fontId="11" type="noConversion"/>
  </si>
  <si>
    <r>
      <t>10</t>
    </r>
    <r>
      <rPr>
        <sz val="11"/>
        <rFont val="標楷體"/>
        <family val="4"/>
        <charset val="136"/>
      </rPr>
      <t>月</t>
    </r>
    <phoneticPr fontId="11" type="noConversion"/>
  </si>
  <si>
    <r>
      <t>11</t>
    </r>
    <r>
      <rPr>
        <sz val="11"/>
        <rFont val="標楷體"/>
        <family val="4"/>
        <charset val="136"/>
      </rPr>
      <t>月</t>
    </r>
    <phoneticPr fontId="11" type="noConversion"/>
  </si>
  <si>
    <r>
      <t>12</t>
    </r>
    <r>
      <rPr>
        <sz val="11"/>
        <rFont val="標楷體"/>
        <family val="4"/>
        <charset val="136"/>
      </rPr>
      <t>月</t>
    </r>
    <phoneticPr fontId="11" type="noConversion"/>
  </si>
  <si>
    <r>
      <t>17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微軟正黑體"/>
        <family val="2"/>
        <charset val="136"/>
      </rPr>
      <t>）</t>
    </r>
    <phoneticPr fontId="11" type="noConversion"/>
  </si>
  <si>
    <r>
      <t>2</t>
    </r>
    <r>
      <rPr>
        <sz val="11"/>
        <rFont val="標楷體"/>
        <family val="4"/>
        <charset val="136"/>
      </rPr>
      <t>月</t>
    </r>
    <phoneticPr fontId="11" type="noConversion"/>
  </si>
  <si>
    <r>
      <t>20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</si>
  <si>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3</t>
    </r>
    <r>
      <rPr>
        <sz val="11"/>
        <rFont val="標楷體"/>
        <family val="4"/>
        <charset val="136"/>
      </rPr>
      <t>月</t>
    </r>
    <phoneticPr fontId="11" type="noConversion"/>
  </si>
  <si>
    <r>
      <t>22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</si>
  <si>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4</t>
    </r>
    <r>
      <rPr>
        <sz val="11"/>
        <rFont val="標楷體"/>
        <family val="4"/>
        <charset val="136"/>
      </rPr>
      <t>月</t>
    </r>
    <phoneticPr fontId="11" type="noConversion"/>
  </si>
  <si>
    <r>
      <t>20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</si>
  <si>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5</t>
    </r>
    <r>
      <rPr>
        <sz val="11"/>
        <rFont val="標楷體"/>
        <family val="4"/>
        <charset val="136"/>
      </rPr>
      <t>月</t>
    </r>
    <phoneticPr fontId="11" type="noConversion"/>
  </si>
  <si>
    <r>
      <t>20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</si>
  <si>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6</t>
    </r>
    <r>
      <rPr>
        <sz val="11"/>
        <rFont val="標楷體"/>
        <family val="4"/>
        <charset val="136"/>
      </rPr>
      <t>月</t>
    </r>
    <phoneticPr fontId="11" type="noConversion"/>
  </si>
  <si>
    <r>
      <t>21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</si>
  <si>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7</t>
    </r>
    <r>
      <rPr>
        <sz val="11"/>
        <rFont val="標楷體"/>
        <family val="4"/>
        <charset val="136"/>
      </rPr>
      <t>月</t>
    </r>
    <phoneticPr fontId="11" type="noConversion"/>
  </si>
  <si>
    <r>
      <t>23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</si>
  <si>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8</t>
    </r>
    <r>
      <rPr>
        <sz val="11"/>
        <rFont val="標楷體"/>
        <family val="4"/>
        <charset val="136"/>
      </rPr>
      <t>月</t>
    </r>
    <phoneticPr fontId="11" type="noConversion"/>
  </si>
  <si>
    <r>
      <t>21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</si>
  <si>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t>23（1）</t>
  </si>
  <si>
    <r>
      <t>9</t>
    </r>
    <r>
      <rPr>
        <sz val="11"/>
        <rFont val="標楷體"/>
        <family val="4"/>
        <charset val="136"/>
      </rPr>
      <t>月</t>
    </r>
    <phoneticPr fontId="11" type="noConversion"/>
  </si>
  <si>
    <r>
      <t>19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</si>
  <si>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11</t>
    </r>
    <r>
      <rPr>
        <sz val="11"/>
        <rFont val="標楷體"/>
        <family val="4"/>
        <charset val="136"/>
      </rPr>
      <t>月</t>
    </r>
    <phoneticPr fontId="11" type="noConversion"/>
  </si>
  <si>
    <r>
      <t>21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</si>
  <si>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12</t>
    </r>
    <r>
      <rPr>
        <sz val="11"/>
        <rFont val="標楷體"/>
        <family val="4"/>
        <charset val="136"/>
      </rPr>
      <t>月</t>
    </r>
    <phoneticPr fontId="11" type="noConversion"/>
  </si>
  <si>
    <r>
      <t>23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</si>
  <si>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109</t>
    </r>
    <r>
      <rPr>
        <sz val="11"/>
        <rFont val="標楷體"/>
        <family val="4"/>
        <charset val="136"/>
      </rPr>
      <t>年</t>
    </r>
    <phoneticPr fontId="11" type="noConversion"/>
  </si>
  <si>
    <r>
      <t>110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  <phoneticPr fontId="11" type="noConversion"/>
  </si>
  <si>
    <r>
      <t>2</t>
    </r>
    <r>
      <rPr>
        <sz val="11"/>
        <rFont val="標楷體"/>
        <family val="4"/>
        <charset val="136"/>
      </rPr>
      <t>月</t>
    </r>
    <phoneticPr fontId="11" type="noConversion"/>
  </si>
  <si>
    <r>
      <t>3</t>
    </r>
    <r>
      <rPr>
        <sz val="11"/>
        <rFont val="標楷體"/>
        <family val="4"/>
        <charset val="136"/>
      </rPr>
      <t>月</t>
    </r>
    <phoneticPr fontId="11" type="noConversion"/>
  </si>
  <si>
    <r>
      <t>6</t>
    </r>
    <r>
      <rPr>
        <sz val="11"/>
        <rFont val="標楷體"/>
        <family val="4"/>
        <charset val="136"/>
      </rPr>
      <t>月</t>
    </r>
    <phoneticPr fontId="11" type="noConversion"/>
  </si>
  <si>
    <r>
      <t>8</t>
    </r>
    <r>
      <rPr>
        <sz val="11"/>
        <rFont val="標楷體"/>
        <family val="4"/>
        <charset val="136"/>
      </rPr>
      <t>月</t>
    </r>
    <phoneticPr fontId="11" type="noConversion"/>
  </si>
  <si>
    <r>
      <t xml:space="preserve">    </t>
    </r>
    <r>
      <rPr>
        <sz val="11"/>
        <rFont val="標楷體"/>
        <family val="4"/>
        <charset val="136"/>
      </rPr>
      <t>日數</t>
    </r>
    <r>
      <rPr>
        <sz val="11"/>
        <rFont val="微軟正黑體"/>
        <family val="2"/>
        <charset val="136"/>
      </rPr>
      <t>**</t>
    </r>
    <phoneticPr fontId="11" type="noConversion"/>
  </si>
  <si>
    <t>***</t>
    <phoneticPr fontId="11" type="noConversion"/>
  </si>
  <si>
    <t>本表之存款不足退票係指未扣除已辦理清償註記之毛退票資料</t>
    <phoneticPr fontId="11" type="noConversion"/>
  </si>
  <si>
    <r>
      <t>存  款  不  足  退  票</t>
    </r>
    <r>
      <rPr>
        <sz val="11"/>
        <rFont val="微軟正黑體"/>
        <family val="2"/>
        <charset val="136"/>
      </rPr>
      <t>***</t>
    </r>
    <phoneticPr fontId="11" type="noConversion"/>
  </si>
  <si>
    <r>
      <t>9</t>
    </r>
    <r>
      <rPr>
        <sz val="11"/>
        <rFont val="標楷體"/>
        <family val="4"/>
        <charset val="136"/>
      </rPr>
      <t>月</t>
    </r>
    <phoneticPr fontId="11" type="noConversion"/>
  </si>
  <si>
    <r>
      <t>111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  <phoneticPr fontId="11" type="noConversion"/>
  </si>
  <si>
    <r>
      <t>110</t>
    </r>
    <r>
      <rPr>
        <sz val="11"/>
        <rFont val="標楷體"/>
        <family val="4"/>
        <charset val="136"/>
      </rPr>
      <t>年</t>
    </r>
    <phoneticPr fontId="11" type="noConversion"/>
  </si>
  <si>
    <t>春節所在月份</t>
    <phoneticPr fontId="11" type="noConversion"/>
  </si>
  <si>
    <r>
      <t>8</t>
    </r>
    <r>
      <rPr>
        <sz val="11"/>
        <rFont val="標楷體"/>
        <family val="4"/>
        <charset val="136"/>
      </rPr>
      <t>月</t>
    </r>
    <phoneticPr fontId="11" type="noConversion"/>
  </si>
  <si>
    <r>
      <t>20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0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</si>
  <si>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16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1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</si>
  <si>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22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2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</si>
  <si>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19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0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</si>
  <si>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21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2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</si>
  <si>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21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1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</si>
  <si>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22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0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</si>
  <si>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15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1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</si>
  <si>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23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2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</si>
  <si>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21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0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</si>
  <si>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23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2</t>
    </r>
    <r>
      <rPr>
        <sz val="11"/>
        <rFont val="標楷體"/>
        <family val="4"/>
        <charset val="136"/>
      </rPr>
      <t>）</t>
    </r>
  </si>
  <si>
    <r>
      <t>20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1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</si>
  <si>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22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1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</si>
  <si>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22</t>
    </r>
    <r>
      <rPr>
        <sz val="11"/>
        <rFont val="標楷體"/>
        <family val="4"/>
        <charset val="136"/>
      </rPr>
      <t>（0）</t>
    </r>
    <r>
      <rPr>
        <sz val="11"/>
        <rFont val="微軟正黑體"/>
        <family val="2"/>
        <charset val="136"/>
      </rPr>
      <t/>
    </r>
    <phoneticPr fontId="11" type="noConversion"/>
  </si>
  <si>
    <r>
      <t>112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  <phoneticPr fontId="11" type="noConversion"/>
  </si>
  <si>
    <r>
      <t>16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2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</si>
  <si>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t>*</t>
    <phoneticPr fontId="11" type="noConversion"/>
  </si>
  <si>
    <r>
      <t>111</t>
    </r>
    <r>
      <rPr>
        <sz val="11"/>
        <rFont val="標楷體"/>
        <family val="4"/>
        <charset val="136"/>
      </rPr>
      <t>年</t>
    </r>
    <phoneticPr fontId="11" type="noConversion"/>
  </si>
  <si>
    <r>
      <t>3</t>
    </r>
    <r>
      <rPr>
        <sz val="11"/>
        <rFont val="標楷體"/>
        <family val="4"/>
        <charset val="136"/>
      </rPr>
      <t>月</t>
    </r>
    <phoneticPr fontId="11" type="noConversion"/>
  </si>
  <si>
    <r>
      <t>24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</rPr>
      <t>2</t>
    </r>
    <r>
      <rPr>
        <sz val="11"/>
        <rFont val="細明體"/>
        <family val="3"/>
        <charset val="136"/>
      </rPr>
      <t>）</t>
    </r>
    <phoneticPr fontId="11" type="noConversion"/>
  </si>
  <si>
    <r>
      <rPr>
        <sz val="11"/>
        <rFont val="Times New Roman"/>
        <family val="1"/>
      </rPr>
      <t>4</t>
    </r>
    <r>
      <rPr>
        <sz val="11"/>
        <rFont val="標楷體"/>
        <family val="4"/>
        <charset val="136"/>
      </rPr>
      <t>月</t>
    </r>
    <phoneticPr fontId="11" type="noConversion"/>
  </si>
  <si>
    <r>
      <t>17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</rPr>
      <t>0</t>
    </r>
    <r>
      <rPr>
        <sz val="11"/>
        <rFont val="細明體"/>
        <family val="3"/>
        <charset val="136"/>
      </rPr>
      <t>）</t>
    </r>
    <phoneticPr fontId="11" type="noConversion"/>
  </si>
  <si>
    <r>
      <rPr>
        <sz val="11"/>
        <rFont val="Times New Roman"/>
        <family val="1"/>
      </rPr>
      <t>5</t>
    </r>
    <r>
      <rPr>
        <sz val="11"/>
        <rFont val="標楷體"/>
        <family val="4"/>
        <charset val="136"/>
      </rPr>
      <t>月</t>
    </r>
    <phoneticPr fontId="11" type="noConversion"/>
  </si>
  <si>
    <r>
      <t>22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</rPr>
      <t>2</t>
    </r>
    <r>
      <rPr>
        <sz val="11"/>
        <rFont val="細明體"/>
        <family val="3"/>
        <charset val="136"/>
      </rPr>
      <t>）</t>
    </r>
    <phoneticPr fontId="11" type="noConversion"/>
  </si>
  <si>
    <r>
      <rPr>
        <sz val="11"/>
        <rFont val="Times New Roman"/>
        <family val="1"/>
      </rPr>
      <t>6</t>
    </r>
    <r>
      <rPr>
        <sz val="11"/>
        <rFont val="標楷體"/>
        <family val="4"/>
        <charset val="136"/>
      </rPr>
      <t>月</t>
    </r>
    <phoneticPr fontId="11" type="noConversion"/>
  </si>
  <si>
    <r>
      <t>21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</rPr>
      <t>1</t>
    </r>
    <r>
      <rPr>
        <sz val="11"/>
        <rFont val="細明體"/>
        <family val="3"/>
        <charset val="136"/>
      </rPr>
      <t>）</t>
    </r>
    <phoneticPr fontId="11" type="noConversion"/>
  </si>
  <si>
    <t>21（1）</t>
  </si>
  <si>
    <r>
      <rPr>
        <sz val="11"/>
        <rFont val="Times New Roman"/>
        <family val="1"/>
      </rPr>
      <t>7</t>
    </r>
    <r>
      <rPr>
        <sz val="11"/>
        <rFont val="標楷體"/>
        <family val="4"/>
        <charset val="136"/>
      </rPr>
      <t>月</t>
    </r>
    <phoneticPr fontId="11" type="noConversion"/>
  </si>
  <si>
    <r>
      <t>22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</rPr>
      <t>1</t>
    </r>
    <r>
      <rPr>
        <sz val="11"/>
        <rFont val="細明體"/>
        <family val="3"/>
        <charset val="136"/>
      </rPr>
      <t>）</t>
    </r>
    <phoneticPr fontId="11" type="noConversion"/>
  </si>
  <si>
    <r>
      <t>21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</rPr>
      <t>0</t>
    </r>
    <r>
      <rPr>
        <sz val="11"/>
        <rFont val="細明體"/>
        <family val="3"/>
        <charset val="136"/>
      </rPr>
      <t>）</t>
    </r>
    <phoneticPr fontId="11" type="noConversion"/>
  </si>
  <si>
    <r>
      <t>10</t>
    </r>
    <r>
      <rPr>
        <sz val="11"/>
        <rFont val="標楷體"/>
        <family val="4"/>
        <charset val="136"/>
      </rPr>
      <t>月</t>
    </r>
    <phoneticPr fontId="11" type="noConversion"/>
  </si>
  <si>
    <r>
      <t>20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</rPr>
      <t>2</t>
    </r>
    <r>
      <rPr>
        <sz val="11"/>
        <rFont val="細明體"/>
        <family val="3"/>
        <charset val="136"/>
      </rPr>
      <t>）</t>
    </r>
    <phoneticPr fontId="11" type="noConversion"/>
  </si>
  <si>
    <r>
      <t>11</t>
    </r>
    <r>
      <rPr>
        <sz val="11"/>
        <rFont val="標楷體"/>
        <family val="4"/>
        <charset val="136"/>
      </rPr>
      <t>月</t>
    </r>
    <phoneticPr fontId="11" type="noConversion"/>
  </si>
  <si>
    <r>
      <t>22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</rPr>
      <t>1</t>
    </r>
    <r>
      <rPr>
        <sz val="11"/>
        <rFont val="細明體"/>
        <family val="3"/>
        <charset val="136"/>
      </rPr>
      <t>）</t>
    </r>
    <phoneticPr fontId="11" type="noConversion"/>
  </si>
  <si>
    <r>
      <t>12</t>
    </r>
    <r>
      <rPr>
        <sz val="11"/>
        <rFont val="標楷體"/>
        <family val="4"/>
        <charset val="136"/>
      </rPr>
      <t>月</t>
    </r>
    <phoneticPr fontId="11" type="noConversion"/>
  </si>
  <si>
    <r>
      <t>21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</rPr>
      <t>0</t>
    </r>
    <r>
      <rPr>
        <sz val="11"/>
        <rFont val="細明體"/>
        <family val="3"/>
        <charset val="136"/>
      </rPr>
      <t>）</t>
    </r>
    <phoneticPr fontId="11" type="noConversion"/>
  </si>
  <si>
    <r>
      <t>113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</rPr>
      <t>1</t>
    </r>
    <r>
      <rPr>
        <sz val="11"/>
        <rFont val="標楷體"/>
        <family val="4"/>
        <charset val="136"/>
      </rPr>
      <t>月</t>
    </r>
    <phoneticPr fontId="11" type="noConversion"/>
  </si>
  <si>
    <r>
      <t>16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</rPr>
      <t>1</t>
    </r>
    <r>
      <rPr>
        <sz val="11"/>
        <rFont val="細明體"/>
        <family val="3"/>
        <charset val="136"/>
      </rPr>
      <t>）</t>
    </r>
    <phoneticPr fontId="11" type="noConversion"/>
  </si>
  <si>
    <r>
      <t>3</t>
    </r>
    <r>
      <rPr>
        <sz val="11"/>
        <rFont val="標楷體"/>
        <family val="4"/>
        <charset val="136"/>
      </rPr>
      <t>月</t>
    </r>
    <phoneticPr fontId="11" type="noConversion"/>
  </si>
  <si>
    <r>
      <t>21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</rPr>
      <t>0</t>
    </r>
    <r>
      <rPr>
        <sz val="11"/>
        <rFont val="細明體"/>
        <family val="3"/>
        <charset val="136"/>
      </rPr>
      <t>）</t>
    </r>
    <phoneticPr fontId="11" type="noConversion"/>
  </si>
  <si>
    <r>
      <t>20</t>
    </r>
    <r>
      <rPr>
        <sz val="11"/>
        <rFont val="細明體"/>
        <family val="3"/>
        <charset val="136"/>
      </rPr>
      <t>（2）</t>
    </r>
    <phoneticPr fontId="11" type="noConversion"/>
  </si>
  <si>
    <r>
      <t>19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</rPr>
      <t>0</t>
    </r>
    <r>
      <rPr>
        <sz val="11"/>
        <rFont val="細明體"/>
        <family val="3"/>
        <charset val="136"/>
      </rPr>
      <t>）</t>
    </r>
    <phoneticPr fontId="11" type="noConversion"/>
  </si>
  <si>
    <r>
      <t>21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</rPr>
      <t>2</t>
    </r>
    <r>
      <rPr>
        <sz val="11"/>
        <rFont val="細明體"/>
        <family val="3"/>
        <charset val="136"/>
      </rPr>
      <t>）</t>
    </r>
    <phoneticPr fontId="11" type="noConversion"/>
  </si>
  <si>
    <r>
      <t>22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</rPr>
      <t>0</t>
    </r>
    <r>
      <rPr>
        <sz val="11"/>
        <rFont val="細明體"/>
        <family val="3"/>
        <charset val="136"/>
      </rPr>
      <t>）</t>
    </r>
    <phoneticPr fontId="11" type="noConversion"/>
  </si>
  <si>
    <r>
      <t>112</t>
    </r>
    <r>
      <rPr>
        <sz val="11"/>
        <rFont val="標楷體"/>
        <family val="4"/>
        <charset val="136"/>
      </rPr>
      <t>年</t>
    </r>
    <phoneticPr fontId="11" type="noConversion"/>
  </si>
  <si>
    <r>
      <t>114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</rPr>
      <t>1</t>
    </r>
    <r>
      <rPr>
        <sz val="11"/>
        <rFont val="標楷體"/>
        <family val="4"/>
        <charset val="136"/>
      </rPr>
      <t>月</t>
    </r>
    <phoneticPr fontId="11" type="noConversion"/>
  </si>
  <si>
    <r>
      <t>113</t>
    </r>
    <r>
      <rPr>
        <sz val="11"/>
        <rFont val="標楷體"/>
        <family val="4"/>
        <charset val="136"/>
      </rPr>
      <t>年</t>
    </r>
    <phoneticPr fontId="11" type="noConversion"/>
  </si>
  <si>
    <r>
      <t>20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</rPr>
      <t>1</t>
    </r>
    <r>
      <rPr>
        <sz val="11"/>
        <rFont val="細明體"/>
        <family val="3"/>
        <charset val="136"/>
      </rPr>
      <t>）</t>
    </r>
    <phoneticPr fontId="11" type="noConversion"/>
  </si>
  <si>
    <r>
      <t>20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</rPr>
      <t>0</t>
    </r>
    <r>
      <rPr>
        <sz val="11"/>
        <rFont val="細明體"/>
        <family val="3"/>
        <charset val="136"/>
      </rPr>
      <t>）</t>
    </r>
    <phoneticPr fontId="11" type="noConversion"/>
  </si>
  <si>
    <r>
      <t>23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</rPr>
      <t>1</t>
    </r>
    <r>
      <rPr>
        <sz val="11"/>
        <rFont val="細明體"/>
        <family val="3"/>
        <charset val="136"/>
      </rPr>
      <t>）</t>
    </r>
    <phoneticPr fontId="11" type="noConversion"/>
  </si>
  <si>
    <r>
      <t>114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</rPr>
      <t>1-11</t>
    </r>
    <r>
      <rPr>
        <sz val="11"/>
        <rFont val="標楷體"/>
        <family val="4"/>
        <charset val="136"/>
      </rPr>
      <t>月</t>
    </r>
    <phoneticPr fontId="11" type="noConversion"/>
  </si>
  <si>
    <r>
      <t>113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</rPr>
      <t>1-11</t>
    </r>
    <r>
      <rPr>
        <sz val="11"/>
        <rFont val="標楷體"/>
        <family val="4"/>
        <charset val="136"/>
      </rPr>
      <t>月</t>
    </r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</si>
</sst>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\ ;[Red]\(#,##0.00\)"/>
    <numFmt numFmtId="177" formatCode="#,##0\ "/>
    <numFmt numFmtId="178" formatCode="#,##0.00\ "/>
  </numFmts>
  <fonts count="14" x14ac:knownFonts="1">
    <font>
      <sz val="10"/>
      <name val="微軟正黑體"/>
      <family val="2"/>
      <charset val="136"/>
    </font>
    <font>
      <b/>
      <sz val="18"/>
      <name val="標楷體"/>
      <family val="4"/>
      <charset val="136"/>
    </font>
    <font>
      <b/>
      <sz val="18"/>
      <name val="微軟正黑體"/>
      <family val="2"/>
      <charset val="136"/>
    </font>
    <font>
      <sz val="10"/>
      <name val="標楷體"/>
      <family val="4"/>
      <charset val="136"/>
    </font>
    <font>
      <sz val="11"/>
      <name val="標楷體"/>
      <family val="4"/>
      <charset val="136"/>
    </font>
    <font>
      <sz val="11"/>
      <name val="微軟正黑體"/>
      <family val="2"/>
      <charset val="136"/>
    </font>
    <font>
      <sz val="11"/>
      <name val="Times New Roman"/>
      <family val="1"/>
      <charset val="136"/>
    </font>
    <font>
      <sz val="11"/>
      <name val="細明體"/>
      <family val="3"/>
      <charset val="136"/>
    </font>
    <font>
      <sz val="10"/>
      <color rgb="FFFF0000"/>
      <name val="微軟正黑體"/>
      <family val="2"/>
      <charset val="136"/>
    </font>
    <font>
      <sz val="11"/>
      <color rgb="FFFF0000"/>
      <name val="微軟正黑體"/>
      <family val="2"/>
      <charset val="136"/>
    </font>
    <font>
      <sz val="10"/>
      <name val="微軟正黑體"/>
      <family val="2"/>
      <charset val="136"/>
    </font>
    <font>
      <sz val="9"/>
      <name val="微軟正黑體"/>
      <family val="2"/>
      <charset val="136"/>
    </font>
    <font>
      <sz val="11"/>
      <name val="Times New Roman"/>
      <family val="1"/>
    </font>
    <font>
      <sz val="11"/>
      <color rgb="FF0070C0"/>
      <name val="Times New Roman"/>
      <family val="1"/>
      <charset val="136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double">
        <color auto="1"/>
      </right>
      <top style="medium">
        <color auto="1"/>
      </top>
      <bottom/>
      <diagonal/>
    </border>
    <border>
      <left style="double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medium">
        <color auto="1"/>
      </top>
      <bottom/>
      <diagonal/>
    </border>
    <border>
      <left style="double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 style="medium">
        <color auto="1"/>
      </bottom>
      <diagonal/>
    </border>
    <border>
      <left style="double">
        <color auto="1"/>
      </left>
      <right style="double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/>
      <right style="double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</borders>
  <cellStyleXfs count="2">
    <xf numFmtId="0" fontId="0" fillId="0" borderId="0"/>
    <xf numFmtId="9" fontId="10" fillId="0" borderId="0" applyBorder="0" applyProtection="0"/>
  </cellStyleXfs>
  <cellXfs count="121">
    <xf numFmtId="0" fontId="0" fillId="0" borderId="0" xfId="0"/>
    <xf numFmtId="0" fontId="3" fillId="0" borderId="0" xfId="0" applyFont="1"/>
    <xf numFmtId="0" fontId="0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/>
    <xf numFmtId="0" fontId="5" fillId="0" borderId="0" xfId="0" applyFont="1"/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vertical="center"/>
    </xf>
    <xf numFmtId="176" fontId="6" fillId="0" borderId="8" xfId="0" applyNumberFormat="1" applyFont="1" applyBorder="1" applyAlignment="1">
      <alignment vertical="center"/>
    </xf>
    <xf numFmtId="176" fontId="6" fillId="0" borderId="7" xfId="0" applyNumberFormat="1" applyFont="1" applyBorder="1" applyAlignment="1">
      <alignment vertical="center"/>
    </xf>
    <xf numFmtId="0" fontId="6" fillId="0" borderId="9" xfId="0" applyFont="1" applyBorder="1" applyAlignment="1">
      <alignment horizontal="center" vertical="center"/>
    </xf>
    <xf numFmtId="177" fontId="6" fillId="0" borderId="8" xfId="0" applyNumberFormat="1" applyFont="1" applyBorder="1" applyAlignment="1">
      <alignment horizontal="right" vertical="center"/>
    </xf>
    <xf numFmtId="178" fontId="5" fillId="0" borderId="21" xfId="0" applyNumberFormat="1" applyFont="1" applyBorder="1" applyAlignment="1">
      <alignment horizontal="right" vertical="center"/>
    </xf>
    <xf numFmtId="178" fontId="6" fillId="0" borderId="21" xfId="1" applyNumberFormat="1" applyFont="1" applyBorder="1" applyAlignment="1" applyProtection="1">
      <alignment vertical="center"/>
    </xf>
    <xf numFmtId="177" fontId="6" fillId="0" borderId="10" xfId="0" applyNumberFormat="1" applyFont="1" applyBorder="1" applyAlignment="1">
      <alignment horizontal="right" vertical="center"/>
    </xf>
    <xf numFmtId="178" fontId="6" fillId="0" borderId="22" xfId="1" applyNumberFormat="1" applyFont="1" applyBorder="1" applyAlignment="1" applyProtection="1">
      <alignment vertical="center"/>
    </xf>
    <xf numFmtId="176" fontId="6" fillId="0" borderId="0" xfId="0" applyNumberFormat="1" applyFont="1" applyBorder="1" applyAlignment="1">
      <alignment vertical="center"/>
    </xf>
    <xf numFmtId="0" fontId="5" fillId="0" borderId="7" xfId="0" applyFont="1" applyBorder="1" applyAlignment="1">
      <alignment horizontal="center" vertical="center"/>
    </xf>
    <xf numFmtId="0" fontId="6" fillId="0" borderId="9" xfId="0" applyFont="1" applyBorder="1" applyAlignment="1">
      <alignment horizontal="right" vertical="center"/>
    </xf>
    <xf numFmtId="177" fontId="6" fillId="0" borderId="8" xfId="0" applyNumberFormat="1" applyFont="1" applyBorder="1" applyAlignment="1">
      <alignment vertical="center"/>
    </xf>
    <xf numFmtId="178" fontId="6" fillId="0" borderId="21" xfId="0" applyNumberFormat="1" applyFont="1" applyBorder="1" applyAlignment="1">
      <alignment vertical="center"/>
    </xf>
    <xf numFmtId="177" fontId="6" fillId="0" borderId="10" xfId="0" applyNumberFormat="1" applyFont="1" applyBorder="1" applyAlignment="1">
      <alignment vertical="center"/>
    </xf>
    <xf numFmtId="178" fontId="6" fillId="0" borderId="23" xfId="1" applyNumberFormat="1" applyFont="1" applyBorder="1" applyAlignment="1" applyProtection="1">
      <alignment vertical="center"/>
    </xf>
    <xf numFmtId="178" fontId="6" fillId="0" borderId="22" xfId="0" applyNumberFormat="1" applyFont="1" applyBorder="1" applyAlignment="1">
      <alignment vertical="center"/>
    </xf>
    <xf numFmtId="0" fontId="8" fillId="0" borderId="0" xfId="0" applyFont="1"/>
    <xf numFmtId="0" fontId="9" fillId="0" borderId="0" xfId="0" applyFont="1"/>
    <xf numFmtId="0" fontId="5" fillId="0" borderId="9" xfId="0" applyFont="1" applyBorder="1" applyAlignment="1">
      <alignment horizontal="right" vertical="center"/>
    </xf>
    <xf numFmtId="178" fontId="6" fillId="0" borderId="24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2" fontId="0" fillId="0" borderId="0" xfId="0" applyNumberFormat="1" applyFont="1" applyAlignment="1">
      <alignment vertical="center"/>
    </xf>
    <xf numFmtId="0" fontId="0" fillId="0" borderId="0" xfId="0" applyFont="1" applyAlignment="1">
      <alignment vertical="center"/>
    </xf>
    <xf numFmtId="177" fontId="0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7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Fill="1"/>
    <xf numFmtId="0" fontId="5" fillId="0" borderId="0" xfId="0" applyFont="1" applyFill="1"/>
    <xf numFmtId="0" fontId="0" fillId="0" borderId="0" xfId="0" applyFont="1" applyFill="1"/>
    <xf numFmtId="0" fontId="0" fillId="0" borderId="0" xfId="0" applyFill="1"/>
    <xf numFmtId="176" fontId="6" fillId="0" borderId="8" xfId="0" applyNumberFormat="1" applyFont="1" applyFill="1" applyBorder="1" applyAlignment="1">
      <alignment vertical="center"/>
    </xf>
    <xf numFmtId="176" fontId="6" fillId="0" borderId="0" xfId="0" applyNumberFormat="1" applyFont="1" applyFill="1" applyBorder="1" applyAlignment="1">
      <alignment vertical="center"/>
    </xf>
    <xf numFmtId="0" fontId="6" fillId="0" borderId="9" xfId="0" applyFont="1" applyFill="1" applyBorder="1" applyAlignment="1">
      <alignment horizontal="center" vertical="center"/>
    </xf>
    <xf numFmtId="177" fontId="6" fillId="0" borderId="8" xfId="0" applyNumberFormat="1" applyFont="1" applyFill="1" applyBorder="1" applyAlignment="1">
      <alignment vertical="center"/>
    </xf>
    <xf numFmtId="178" fontId="6" fillId="0" borderId="21" xfId="0" applyNumberFormat="1" applyFont="1" applyFill="1" applyBorder="1" applyAlignment="1">
      <alignment vertical="center"/>
    </xf>
    <xf numFmtId="177" fontId="6" fillId="0" borderId="10" xfId="0" applyNumberFormat="1" applyFont="1" applyFill="1" applyBorder="1" applyAlignment="1">
      <alignment vertical="center"/>
    </xf>
    <xf numFmtId="178" fontId="6" fillId="0" borderId="22" xfId="0" applyNumberFormat="1" applyFont="1" applyFill="1" applyBorder="1" applyAlignment="1">
      <alignment vertical="center"/>
    </xf>
    <xf numFmtId="0" fontId="6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center" vertical="center"/>
    </xf>
    <xf numFmtId="177" fontId="6" fillId="0" borderId="0" xfId="0" applyNumberFormat="1" applyFont="1" applyFill="1" applyBorder="1" applyAlignment="1">
      <alignment vertical="center"/>
    </xf>
    <xf numFmtId="178" fontId="13" fillId="0" borderId="0" xfId="0" applyNumberFormat="1" applyFont="1" applyFill="1" applyBorder="1" applyAlignment="1">
      <alignment vertical="center"/>
    </xf>
    <xf numFmtId="178" fontId="6" fillId="0" borderId="0" xfId="0" applyNumberFormat="1" applyFont="1" applyFill="1" applyBorder="1" applyAlignment="1">
      <alignment vertical="center"/>
    </xf>
    <xf numFmtId="176" fontId="6" fillId="0" borderId="25" xfId="0" applyNumberFormat="1" applyFont="1" applyFill="1" applyBorder="1" applyAlignment="1">
      <alignment vertical="center"/>
    </xf>
    <xf numFmtId="176" fontId="6" fillId="0" borderId="29" xfId="0" applyNumberFormat="1" applyFont="1" applyFill="1" applyBorder="1" applyAlignment="1">
      <alignment vertical="center"/>
    </xf>
    <xf numFmtId="0" fontId="6" fillId="0" borderId="26" xfId="0" applyFont="1" applyFill="1" applyBorder="1" applyAlignment="1">
      <alignment horizontal="center" vertical="center"/>
    </xf>
    <xf numFmtId="177" fontId="6" fillId="0" borderId="25" xfId="0" applyNumberFormat="1" applyFont="1" applyFill="1" applyBorder="1" applyAlignment="1">
      <alignment vertical="center"/>
    </xf>
    <xf numFmtId="178" fontId="6" fillId="0" borderId="27" xfId="0" applyNumberFormat="1" applyFont="1" applyFill="1" applyBorder="1" applyAlignment="1">
      <alignment vertical="center"/>
    </xf>
    <xf numFmtId="177" fontId="6" fillId="0" borderId="30" xfId="0" applyNumberFormat="1" applyFont="1" applyFill="1" applyBorder="1" applyAlignment="1">
      <alignment vertical="center"/>
    </xf>
    <xf numFmtId="178" fontId="6" fillId="0" borderId="28" xfId="0" applyNumberFormat="1" applyFont="1" applyFill="1" applyBorder="1" applyAlignment="1">
      <alignment vertical="center"/>
    </xf>
    <xf numFmtId="178" fontId="6" fillId="0" borderId="21" xfId="0" applyNumberFormat="1" applyFont="1" applyBorder="1" applyAlignment="1" applyProtection="1">
      <alignment vertical="center"/>
    </xf>
    <xf numFmtId="178" fontId="6" fillId="0" borderId="22" xfId="0" applyNumberFormat="1" applyFont="1" applyBorder="1" applyAlignment="1" applyProtection="1">
      <alignment vertical="center"/>
    </xf>
    <xf numFmtId="0" fontId="6" fillId="0" borderId="6" xfId="0" applyFont="1" applyBorder="1" applyAlignment="1">
      <alignment horizontal="right" vertical="center"/>
    </xf>
    <xf numFmtId="0" fontId="3" fillId="0" borderId="0" xfId="0" applyFont="1" applyAlignment="1"/>
    <xf numFmtId="176" fontId="6" fillId="0" borderId="8" xfId="0" applyNumberFormat="1" applyFont="1" applyBorder="1" applyAlignment="1"/>
    <xf numFmtId="176" fontId="6" fillId="0" borderId="0" xfId="0" applyNumberFormat="1" applyFont="1" applyBorder="1" applyAlignment="1"/>
    <xf numFmtId="177" fontId="6" fillId="0" borderId="8" xfId="0" applyNumberFormat="1" applyFont="1" applyBorder="1" applyAlignment="1"/>
    <xf numFmtId="178" fontId="6" fillId="0" borderId="21" xfId="0" applyNumberFormat="1" applyFont="1" applyBorder="1" applyAlignment="1"/>
    <xf numFmtId="177" fontId="6" fillId="0" borderId="10" xfId="0" applyNumberFormat="1" applyFont="1" applyBorder="1" applyAlignment="1"/>
    <xf numFmtId="178" fontId="6" fillId="0" borderId="22" xfId="0" applyNumberFormat="1" applyFont="1" applyBorder="1" applyAlignment="1"/>
    <xf numFmtId="0" fontId="5" fillId="0" borderId="0" xfId="0" applyFont="1" applyAlignment="1"/>
    <xf numFmtId="0" fontId="0" fillId="0" borderId="0" xfId="0" applyFont="1" applyAlignment="1"/>
    <xf numFmtId="0" fontId="0" fillId="0" borderId="0" xfId="0" applyAlignment="1"/>
    <xf numFmtId="0" fontId="6" fillId="0" borderId="9" xfId="0" applyFont="1" applyBorder="1" applyAlignment="1">
      <alignment horizontal="center"/>
    </xf>
    <xf numFmtId="178" fontId="6" fillId="0" borderId="21" xfId="0" applyNumberFormat="1" applyFont="1" applyBorder="1" applyAlignment="1" applyProtection="1"/>
    <xf numFmtId="178" fontId="6" fillId="0" borderId="22" xfId="0" applyNumberFormat="1" applyFont="1" applyBorder="1" applyAlignment="1" applyProtection="1"/>
    <xf numFmtId="0" fontId="12" fillId="0" borderId="9" xfId="0" applyFont="1" applyBorder="1" applyAlignment="1">
      <alignment horizontal="right" vertical="center"/>
    </xf>
    <xf numFmtId="0" fontId="12" fillId="0" borderId="9" xfId="0" applyFont="1" applyBorder="1" applyAlignment="1" applyProtection="1">
      <alignment horizontal="right" vertical="center"/>
    </xf>
    <xf numFmtId="0" fontId="12" fillId="0" borderId="9" xfId="0" applyFont="1" applyBorder="1" applyAlignment="1" applyProtection="1">
      <alignment horizontal="right"/>
    </xf>
    <xf numFmtId="0" fontId="4" fillId="0" borderId="11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6" fillId="0" borderId="6" xfId="0" applyFont="1" applyBorder="1" applyAlignment="1">
      <alignment horizontal="right"/>
    </xf>
    <xf numFmtId="0" fontId="12" fillId="0" borderId="9" xfId="0" applyFont="1" applyBorder="1" applyAlignment="1">
      <alignment horizontal="right"/>
    </xf>
    <xf numFmtId="178" fontId="5" fillId="0" borderId="27" xfId="0" applyNumberFormat="1" applyFont="1" applyBorder="1" applyAlignment="1">
      <alignment horizontal="right" vertical="center"/>
    </xf>
    <xf numFmtId="0" fontId="6" fillId="0" borderId="6" xfId="0" applyFont="1" applyFill="1" applyBorder="1" applyAlignment="1">
      <alignment horizontal="right"/>
    </xf>
    <xf numFmtId="0" fontId="3" fillId="0" borderId="0" xfId="0" applyFont="1" applyFill="1" applyAlignment="1"/>
    <xf numFmtId="176" fontId="6" fillId="0" borderId="8" xfId="0" applyNumberFormat="1" applyFont="1" applyFill="1" applyBorder="1" applyAlignment="1"/>
    <xf numFmtId="176" fontId="6" fillId="0" borderId="0" xfId="0" applyNumberFormat="1" applyFont="1" applyFill="1" applyBorder="1" applyAlignment="1"/>
    <xf numFmtId="0" fontId="12" fillId="0" borderId="9" xfId="0" applyFont="1" applyFill="1" applyBorder="1" applyAlignment="1" applyProtection="1">
      <alignment horizontal="right"/>
    </xf>
    <xf numFmtId="177" fontId="6" fillId="0" borderId="8" xfId="0" applyNumberFormat="1" applyFont="1" applyFill="1" applyBorder="1" applyAlignment="1"/>
    <xf numFmtId="178" fontId="6" fillId="0" borderId="21" xfId="0" applyNumberFormat="1" applyFont="1" applyFill="1" applyBorder="1" applyAlignment="1" applyProtection="1"/>
    <xf numFmtId="177" fontId="6" fillId="0" borderId="10" xfId="0" applyNumberFormat="1" applyFont="1" applyFill="1" applyBorder="1" applyAlignment="1"/>
    <xf numFmtId="178" fontId="6" fillId="0" borderId="22" xfId="0" applyNumberFormat="1" applyFont="1" applyFill="1" applyBorder="1" applyAlignment="1" applyProtection="1"/>
    <xf numFmtId="0" fontId="5" fillId="0" borderId="0" xfId="0" applyFont="1" applyFill="1" applyAlignment="1"/>
    <xf numFmtId="0" fontId="0" fillId="0" borderId="0" xfId="0" applyFont="1" applyFill="1" applyAlignment="1"/>
    <xf numFmtId="0" fontId="0" fillId="0" borderId="0" xfId="0" applyFill="1" applyAlignment="1"/>
    <xf numFmtId="0" fontId="12" fillId="0" borderId="6" xfId="0" applyFont="1" applyFill="1" applyBorder="1" applyAlignment="1">
      <alignment horizontal="right"/>
    </xf>
    <xf numFmtId="0" fontId="4" fillId="0" borderId="6" xfId="0" applyFont="1" applyFill="1" applyBorder="1" applyAlignment="1">
      <alignment horizontal="right"/>
    </xf>
    <xf numFmtId="0" fontId="12" fillId="0" borderId="32" xfId="0" applyFont="1" applyFill="1" applyBorder="1" applyAlignment="1">
      <alignment horizontal="right"/>
    </xf>
    <xf numFmtId="0" fontId="5" fillId="0" borderId="31" xfId="0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</cellXfs>
  <cellStyles count="2">
    <cellStyle name="一般" xfId="0" builtinId="0"/>
    <cellStyle name="百分比" xfId="1" builtinId="5"/>
  </cellStyles>
  <dxfs count="0"/>
  <tableStyles count="0" defaultTableStyle="TableStyleMedium2" defaultPivotStyle="PivotStyleLight16"/>
  <colors>
    <indexedColors>
      <rgbColor rgb="FF000000"/>
      <rgbColor rgb="FFEEEEEE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3B3B3"/>
      <rgbColor rgb="FF808080"/>
      <rgbColor rgb="FF9999FF"/>
      <rgbColor rgb="FF993366"/>
      <rgbColor rgb="FFFFFFCC"/>
      <rgbColor rgb="FFCCFFFF"/>
      <rgbColor rgb="FF660066"/>
      <rgbColor rgb="FFFF8080"/>
      <rgbColor rgb="FF0084D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D32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W205"/>
  <sheetViews>
    <sheetView showGridLines="0" tabSelected="1" zoomScale="90" zoomScaleNormal="90" workbookViewId="0">
      <pane xSplit="3" ySplit="5" topLeftCell="D6" activePane="bottomRight" state="frozen"/>
      <selection pane="topRight" activeCell="D1" sqref="D1"/>
      <selection pane="bottomLeft" activeCell="A6" sqref="A6"/>
      <selection pane="bottomRight"/>
    </sheetView>
  </sheetViews>
  <sheetFormatPr defaultRowHeight="13.5" x14ac:dyDescent="0.25"/>
  <cols>
    <col min="1" max="1" width="5.875" customWidth="1"/>
    <col min="2" max="2" width="11" customWidth="1"/>
    <col min="3" max="3" width="4.5" customWidth="1"/>
    <col min="4" max="5" width="9.125" customWidth="1"/>
    <col min="6" max="6" width="10.375" customWidth="1"/>
    <col min="7" max="7" width="13.625" customWidth="1"/>
    <col min="8" max="8" width="10.5" customWidth="1"/>
    <col min="9" max="9" width="13.625" customWidth="1"/>
    <col min="10" max="10" width="13.125" customWidth="1"/>
    <col min="11" max="11" width="10.625" customWidth="1"/>
    <col min="12" max="12" width="14.125" customWidth="1"/>
    <col min="13" max="13" width="11.5" customWidth="1"/>
    <col min="14" max="14" width="9.375" customWidth="1"/>
    <col min="15" max="15" width="16.125" customWidth="1"/>
    <col min="16" max="17" width="10.125" customWidth="1"/>
    <col min="18" max="18" width="13.625" customWidth="1"/>
    <col min="19" max="19" width="10.375" customWidth="1"/>
    <col min="20" max="1025" width="9.375" customWidth="1"/>
  </cols>
  <sheetData>
    <row r="1" spans="2:49" ht="28.5" customHeight="1" x14ac:dyDescent="0.4">
      <c r="B1" s="114" t="s">
        <v>0</v>
      </c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</row>
    <row r="2" spans="2:49" ht="14.1" customHeight="1" x14ac:dyDescent="0.25">
      <c r="P2" s="1" t="s">
        <v>1</v>
      </c>
      <c r="Q2" s="2"/>
      <c r="R2" s="2"/>
      <c r="S2" s="2"/>
    </row>
    <row r="3" spans="2:49" ht="15.95" customHeight="1" x14ac:dyDescent="0.25">
      <c r="B3" s="3"/>
      <c r="C3" s="4"/>
      <c r="D3" s="115" t="s">
        <v>2</v>
      </c>
      <c r="E3" s="115"/>
      <c r="F3" s="5" t="s">
        <v>3</v>
      </c>
      <c r="G3" s="115" t="s">
        <v>4</v>
      </c>
      <c r="H3" s="115"/>
      <c r="I3" s="115"/>
      <c r="J3" s="115"/>
      <c r="K3" s="115"/>
      <c r="L3" s="115"/>
      <c r="M3" s="116" t="s">
        <v>118</v>
      </c>
      <c r="N3" s="116"/>
      <c r="O3" s="116"/>
      <c r="P3" s="116"/>
      <c r="Q3" s="116"/>
      <c r="R3" s="116"/>
      <c r="S3" s="6"/>
      <c r="T3" s="6"/>
      <c r="U3" s="6"/>
      <c r="V3" s="6"/>
      <c r="W3" s="6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</row>
    <row r="4" spans="2:49" ht="15.95" customHeight="1" x14ac:dyDescent="0.25">
      <c r="B4" s="8" t="s">
        <v>5</v>
      </c>
      <c r="C4" s="9"/>
      <c r="D4" s="10" t="s">
        <v>6</v>
      </c>
      <c r="E4" s="9" t="s">
        <v>7</v>
      </c>
      <c r="F4" s="11" t="s">
        <v>115</v>
      </c>
      <c r="G4" s="12" t="s">
        <v>8</v>
      </c>
      <c r="H4" s="117" t="s">
        <v>9</v>
      </c>
      <c r="I4" s="117"/>
      <c r="J4" s="12" t="s">
        <v>10</v>
      </c>
      <c r="K4" s="118" t="s">
        <v>9</v>
      </c>
      <c r="L4" s="118"/>
      <c r="M4" s="10" t="s">
        <v>8</v>
      </c>
      <c r="N4" s="119" t="s">
        <v>9</v>
      </c>
      <c r="O4" s="119"/>
      <c r="P4" s="12" t="s">
        <v>10</v>
      </c>
      <c r="Q4" s="120" t="s">
        <v>9</v>
      </c>
      <c r="R4" s="120"/>
      <c r="S4" s="6"/>
      <c r="T4" s="6"/>
      <c r="U4" s="6"/>
      <c r="V4" s="6"/>
      <c r="W4" s="6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</row>
    <row r="5" spans="2:49" ht="13.7" customHeight="1" x14ac:dyDescent="0.25">
      <c r="B5" s="13"/>
      <c r="C5" s="14"/>
      <c r="D5" s="15"/>
      <c r="E5" s="14"/>
      <c r="F5" s="16"/>
      <c r="G5" s="17"/>
      <c r="H5" s="93" t="s">
        <v>11</v>
      </c>
      <c r="I5" s="17" t="s">
        <v>12</v>
      </c>
      <c r="J5" s="17"/>
      <c r="K5" s="94" t="s">
        <v>11</v>
      </c>
      <c r="L5" s="14" t="s">
        <v>12</v>
      </c>
      <c r="M5" s="15"/>
      <c r="N5" s="94" t="s">
        <v>11</v>
      </c>
      <c r="O5" s="17" t="s">
        <v>12</v>
      </c>
      <c r="P5" s="17"/>
      <c r="Q5" s="94" t="s">
        <v>11</v>
      </c>
      <c r="R5" s="18" t="s">
        <v>12</v>
      </c>
      <c r="S5" s="6"/>
      <c r="T5" s="6"/>
      <c r="U5" s="6"/>
      <c r="V5" s="6"/>
      <c r="W5" s="6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</row>
    <row r="6" spans="2:49" ht="14.1" customHeight="1" x14ac:dyDescent="0.25">
      <c r="B6" s="19" t="s">
        <v>13</v>
      </c>
      <c r="C6" s="20"/>
      <c r="D6" s="21">
        <v>0.87</v>
      </c>
      <c r="E6" s="22">
        <v>0.76</v>
      </c>
      <c r="F6" s="23">
        <v>247</v>
      </c>
      <c r="G6" s="24">
        <v>171508786</v>
      </c>
      <c r="H6" s="25" t="s">
        <v>14</v>
      </c>
      <c r="I6" s="26">
        <v>-2.0054122123718399</v>
      </c>
      <c r="J6" s="27">
        <v>37975255</v>
      </c>
      <c r="K6" s="25" t="s">
        <v>14</v>
      </c>
      <c r="L6" s="28">
        <v>-7.0031872407907301</v>
      </c>
      <c r="M6" s="24">
        <v>1491575</v>
      </c>
      <c r="N6" s="25" t="s">
        <v>14</v>
      </c>
      <c r="O6" s="26">
        <v>-4.3719963481748598</v>
      </c>
      <c r="P6" s="27">
        <v>287774</v>
      </c>
      <c r="Q6" s="25" t="s">
        <v>14</v>
      </c>
      <c r="R6" s="28">
        <v>-11.5271099524085</v>
      </c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</row>
    <row r="7" spans="2:49" ht="14.1" customHeight="1" x14ac:dyDescent="0.25">
      <c r="B7" s="19" t="s">
        <v>15</v>
      </c>
      <c r="C7" s="20"/>
      <c r="D7" s="21">
        <v>0.61</v>
      </c>
      <c r="E7" s="22">
        <v>0.55000000000000004</v>
      </c>
      <c r="F7" s="23">
        <v>251</v>
      </c>
      <c r="G7" s="24">
        <v>162791276</v>
      </c>
      <c r="H7" s="25" t="s">
        <v>14</v>
      </c>
      <c r="I7" s="26">
        <f t="shared" ref="I7:I17" si="0">(G7-G6)/G6*100</f>
        <v>-5.0828358146036905</v>
      </c>
      <c r="J7" s="27">
        <v>31985029</v>
      </c>
      <c r="K7" s="25" t="s">
        <v>14</v>
      </c>
      <c r="L7" s="28">
        <f t="shared" ref="L7:L17" si="1">(J7-J6)/J6*100</f>
        <v>-15.774024427222411</v>
      </c>
      <c r="M7" s="24">
        <v>994301</v>
      </c>
      <c r="N7" s="25" t="s">
        <v>14</v>
      </c>
      <c r="O7" s="26">
        <f t="shared" ref="O7:O17" si="2">(M7-M6)/M6*100</f>
        <v>-33.338853225617214</v>
      </c>
      <c r="P7" s="27">
        <v>177583</v>
      </c>
      <c r="Q7" s="25" t="s">
        <v>14</v>
      </c>
      <c r="R7" s="28">
        <f t="shared" ref="R7:R17" si="3">(P7-P6)/P6*100</f>
        <v>-38.290811539610949</v>
      </c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</row>
    <row r="8" spans="2:49" ht="14.1" customHeight="1" x14ac:dyDescent="0.25">
      <c r="B8" s="19" t="s">
        <v>16</v>
      </c>
      <c r="C8" s="20"/>
      <c r="D8" s="21">
        <v>0.47</v>
      </c>
      <c r="E8" s="22">
        <v>0.495</v>
      </c>
      <c r="F8" s="23">
        <v>251</v>
      </c>
      <c r="G8" s="24">
        <v>158345387</v>
      </c>
      <c r="H8" s="25" t="s">
        <v>14</v>
      </c>
      <c r="I8" s="26">
        <f t="shared" si="0"/>
        <v>-2.7310363977981229</v>
      </c>
      <c r="J8" s="27">
        <v>28227955</v>
      </c>
      <c r="K8" s="25" t="s">
        <v>14</v>
      </c>
      <c r="L8" s="28">
        <f t="shared" si="1"/>
        <v>-11.746351707231529</v>
      </c>
      <c r="M8" s="24">
        <v>746108</v>
      </c>
      <c r="N8" s="25" t="s">
        <v>14</v>
      </c>
      <c r="O8" s="26">
        <f t="shared" si="2"/>
        <v>-24.961555907114647</v>
      </c>
      <c r="P8" s="27">
        <v>139949</v>
      </c>
      <c r="Q8" s="25" t="s">
        <v>14</v>
      </c>
      <c r="R8" s="28">
        <f t="shared" si="3"/>
        <v>-21.192343861743524</v>
      </c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</row>
    <row r="9" spans="2:49" ht="14.1" customHeight="1" x14ac:dyDescent="0.25">
      <c r="B9" s="19" t="s">
        <v>17</v>
      </c>
      <c r="C9" s="20"/>
      <c r="D9" s="21">
        <v>0.38833333333333298</v>
      </c>
      <c r="E9" s="22">
        <v>0.53</v>
      </c>
      <c r="F9" s="23">
        <v>252</v>
      </c>
      <c r="G9" s="24">
        <v>159635122</v>
      </c>
      <c r="H9" s="25" t="s">
        <v>14</v>
      </c>
      <c r="I9" s="26">
        <f t="shared" si="0"/>
        <v>0.81450746651684902</v>
      </c>
      <c r="J9" s="27">
        <v>26597340</v>
      </c>
      <c r="K9" s="25" t="s">
        <v>14</v>
      </c>
      <c r="L9" s="28">
        <f t="shared" si="1"/>
        <v>-5.776596285490748</v>
      </c>
      <c r="M9" s="24">
        <v>619845</v>
      </c>
      <c r="N9" s="25" t="s">
        <v>14</v>
      </c>
      <c r="O9" s="26">
        <f t="shared" si="2"/>
        <v>-16.922885158716969</v>
      </c>
      <c r="P9" s="27">
        <v>142138</v>
      </c>
      <c r="Q9" s="25" t="s">
        <v>14</v>
      </c>
      <c r="R9" s="28">
        <f t="shared" si="3"/>
        <v>1.5641412228740472</v>
      </c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</row>
    <row r="10" spans="2:49" ht="14.1" customHeight="1" x14ac:dyDescent="0.25">
      <c r="B10" s="19" t="s">
        <v>18</v>
      </c>
      <c r="C10" s="20"/>
      <c r="D10" s="21">
        <v>0.40250000000000002</v>
      </c>
      <c r="E10" s="22">
        <v>0.57916666666666705</v>
      </c>
      <c r="F10" s="23">
        <v>249</v>
      </c>
      <c r="G10" s="24">
        <v>154537894</v>
      </c>
      <c r="H10" s="25" t="s">
        <v>14</v>
      </c>
      <c r="I10" s="26">
        <f t="shared" si="0"/>
        <v>-3.1930492088075706</v>
      </c>
      <c r="J10" s="27">
        <v>23961673</v>
      </c>
      <c r="K10" s="25" t="s">
        <v>14</v>
      </c>
      <c r="L10" s="28">
        <f t="shared" si="1"/>
        <v>-9.9095135077417513</v>
      </c>
      <c r="M10" s="24">
        <v>620817</v>
      </c>
      <c r="N10" s="25" t="s">
        <v>14</v>
      </c>
      <c r="O10" s="26">
        <f t="shared" si="2"/>
        <v>0.15681339689761151</v>
      </c>
      <c r="P10" s="27">
        <v>139687</v>
      </c>
      <c r="Q10" s="25" t="s">
        <v>14</v>
      </c>
      <c r="R10" s="28">
        <f t="shared" si="3"/>
        <v>-1.7243805315960548</v>
      </c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</row>
    <row r="11" spans="2:49" ht="14.1" customHeight="1" x14ac:dyDescent="0.25">
      <c r="B11" s="19" t="s">
        <v>19</v>
      </c>
      <c r="C11" s="20"/>
      <c r="D11" s="21">
        <v>0.49</v>
      </c>
      <c r="E11" s="22">
        <v>0.64</v>
      </c>
      <c r="F11" s="23">
        <v>251</v>
      </c>
      <c r="G11" s="24">
        <v>149200355</v>
      </c>
      <c r="H11" s="25" t="s">
        <v>14</v>
      </c>
      <c r="I11" s="26">
        <f t="shared" si="0"/>
        <v>-3.4538706732990678</v>
      </c>
      <c r="J11" s="27">
        <v>23879346</v>
      </c>
      <c r="K11" s="25" t="s">
        <v>14</v>
      </c>
      <c r="L11" s="28">
        <f t="shared" si="1"/>
        <v>-0.34357784617125858</v>
      </c>
      <c r="M11" s="24">
        <v>727209</v>
      </c>
      <c r="N11" s="25" t="s">
        <v>14</v>
      </c>
      <c r="O11" s="26">
        <f t="shared" si="2"/>
        <v>17.137417306549274</v>
      </c>
      <c r="P11" s="27">
        <v>152312</v>
      </c>
      <c r="Q11" s="25" t="s">
        <v>14</v>
      </c>
      <c r="R11" s="28">
        <f t="shared" si="3"/>
        <v>9.0380636709214173</v>
      </c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</row>
    <row r="12" spans="2:49" ht="14.1" customHeight="1" x14ac:dyDescent="0.25">
      <c r="B12" s="19" t="s">
        <v>20</v>
      </c>
      <c r="C12" s="20"/>
      <c r="D12" s="21">
        <v>0.43</v>
      </c>
      <c r="E12" s="22">
        <v>0.64</v>
      </c>
      <c r="F12" s="23">
        <v>249</v>
      </c>
      <c r="G12" s="24">
        <v>144603640</v>
      </c>
      <c r="H12" s="25" t="s">
        <v>14</v>
      </c>
      <c r="I12" s="26">
        <f t="shared" si="0"/>
        <v>-3.0809008463820344</v>
      </c>
      <c r="J12" s="27">
        <v>22526892</v>
      </c>
      <c r="K12" s="25" t="s">
        <v>14</v>
      </c>
      <c r="L12" s="28">
        <f t="shared" si="1"/>
        <v>-5.6636978248901793</v>
      </c>
      <c r="M12" s="24">
        <v>625228</v>
      </c>
      <c r="N12" s="25" t="s">
        <v>14</v>
      </c>
      <c r="O12" s="26">
        <f t="shared" si="2"/>
        <v>-14.023616319379986</v>
      </c>
      <c r="P12" s="27">
        <v>143319</v>
      </c>
      <c r="Q12" s="25" t="s">
        <v>14</v>
      </c>
      <c r="R12" s="28">
        <f t="shared" si="3"/>
        <v>-5.9043279584011765</v>
      </c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</row>
    <row r="13" spans="2:49" ht="14.1" customHeight="1" x14ac:dyDescent="0.25">
      <c r="B13" s="19" t="s">
        <v>21</v>
      </c>
      <c r="C13" s="20"/>
      <c r="D13" s="21">
        <v>0.37995855084042301</v>
      </c>
      <c r="E13" s="22">
        <v>0.66459980240274896</v>
      </c>
      <c r="F13" s="23">
        <v>251</v>
      </c>
      <c r="G13" s="24">
        <v>134656530</v>
      </c>
      <c r="H13" s="25" t="s">
        <v>14</v>
      </c>
      <c r="I13" s="26">
        <f t="shared" si="0"/>
        <v>-6.8788793975034093</v>
      </c>
      <c r="J13" s="27">
        <v>20581258</v>
      </c>
      <c r="K13" s="25" t="s">
        <v>14</v>
      </c>
      <c r="L13" s="28">
        <f t="shared" si="1"/>
        <v>-8.6369393523083424</v>
      </c>
      <c r="M13" s="24">
        <v>511639</v>
      </c>
      <c r="N13" s="25" t="s">
        <v>14</v>
      </c>
      <c r="O13" s="26">
        <f t="shared" si="2"/>
        <v>-18.167612454976425</v>
      </c>
      <c r="P13" s="27">
        <v>136783</v>
      </c>
      <c r="Q13" s="25" t="s">
        <v>14</v>
      </c>
      <c r="R13" s="28">
        <f t="shared" si="3"/>
        <v>-4.5604560456045604</v>
      </c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</row>
    <row r="14" spans="2:49" ht="14.1" customHeight="1" x14ac:dyDescent="0.25">
      <c r="B14" s="19" t="s">
        <v>22</v>
      </c>
      <c r="C14" s="20"/>
      <c r="D14" s="21">
        <v>0.3</v>
      </c>
      <c r="E14" s="22">
        <v>0.53</v>
      </c>
      <c r="F14" s="23">
        <v>253</v>
      </c>
      <c r="G14" s="24">
        <v>121543195</v>
      </c>
      <c r="H14" s="25" t="s">
        <v>14</v>
      </c>
      <c r="I14" s="26">
        <f t="shared" si="0"/>
        <v>-9.7383580283852549</v>
      </c>
      <c r="J14" s="27">
        <v>17687308</v>
      </c>
      <c r="K14" s="25" t="s">
        <v>14</v>
      </c>
      <c r="L14" s="28">
        <f t="shared" si="1"/>
        <v>-14.061093835955024</v>
      </c>
      <c r="M14" s="24">
        <v>360291</v>
      </c>
      <c r="N14" s="25" t="s">
        <v>14</v>
      </c>
      <c r="O14" s="26">
        <f t="shared" si="2"/>
        <v>-29.581013175305245</v>
      </c>
      <c r="P14" s="27">
        <v>93370</v>
      </c>
      <c r="Q14" s="25" t="s">
        <v>14</v>
      </c>
      <c r="R14" s="28">
        <f t="shared" si="3"/>
        <v>-31.738593246236739</v>
      </c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</row>
    <row r="15" spans="2:49" ht="14.1" customHeight="1" x14ac:dyDescent="0.25">
      <c r="B15" s="19" t="s">
        <v>23</v>
      </c>
      <c r="C15" s="20"/>
      <c r="D15" s="21">
        <v>0.19</v>
      </c>
      <c r="E15" s="22">
        <v>0.33</v>
      </c>
      <c r="F15" s="23">
        <v>253</v>
      </c>
      <c r="G15" s="24">
        <v>122510748</v>
      </c>
      <c r="H15" s="25" t="s">
        <v>14</v>
      </c>
      <c r="I15" s="26">
        <f t="shared" si="0"/>
        <v>0.79605690799883955</v>
      </c>
      <c r="J15" s="27">
        <v>19008366</v>
      </c>
      <c r="K15" s="25" t="s">
        <v>14</v>
      </c>
      <c r="L15" s="28">
        <f t="shared" si="1"/>
        <v>7.4689602284304657</v>
      </c>
      <c r="M15" s="24">
        <v>228061</v>
      </c>
      <c r="N15" s="25" t="s">
        <v>14</v>
      </c>
      <c r="O15" s="26">
        <f t="shared" si="2"/>
        <v>-36.700889003610968</v>
      </c>
      <c r="P15" s="27">
        <v>62584</v>
      </c>
      <c r="Q15" s="25" t="s">
        <v>14</v>
      </c>
      <c r="R15" s="28">
        <f t="shared" si="3"/>
        <v>-32.972046695940882</v>
      </c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</row>
    <row r="16" spans="2:49" ht="14.1" customHeight="1" x14ac:dyDescent="0.25">
      <c r="B16" s="19" t="s">
        <v>24</v>
      </c>
      <c r="C16" s="20"/>
      <c r="D16" s="21">
        <v>0.17</v>
      </c>
      <c r="E16" s="22">
        <v>0.36</v>
      </c>
      <c r="F16" s="23">
        <v>249</v>
      </c>
      <c r="G16" s="24">
        <v>117703741</v>
      </c>
      <c r="H16" s="25" t="s">
        <v>14</v>
      </c>
      <c r="I16" s="26">
        <f t="shared" si="0"/>
        <v>-3.9237430825252981</v>
      </c>
      <c r="J16" s="27">
        <v>19193503</v>
      </c>
      <c r="K16" s="25" t="s">
        <v>14</v>
      </c>
      <c r="L16" s="28">
        <f t="shared" si="1"/>
        <v>0.97397640596777224</v>
      </c>
      <c r="M16" s="24">
        <v>200365</v>
      </c>
      <c r="N16" s="25" t="s">
        <v>14</v>
      </c>
      <c r="O16" s="26">
        <f t="shared" si="2"/>
        <v>-12.144119336493308</v>
      </c>
      <c r="P16" s="27">
        <v>69827</v>
      </c>
      <c r="Q16" s="25" t="s">
        <v>14</v>
      </c>
      <c r="R16" s="28">
        <f t="shared" si="3"/>
        <v>11.573245557970088</v>
      </c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</row>
    <row r="17" spans="2:49" ht="14.1" customHeight="1" x14ac:dyDescent="0.25">
      <c r="B17" s="19" t="s">
        <v>25</v>
      </c>
      <c r="C17" s="20"/>
      <c r="D17" s="21">
        <v>0.18110857438696801</v>
      </c>
      <c r="E17" s="29">
        <v>0.38398550296682199</v>
      </c>
      <c r="F17" s="23">
        <v>252</v>
      </c>
      <c r="G17" s="24">
        <v>114811240</v>
      </c>
      <c r="H17" s="25" t="s">
        <v>14</v>
      </c>
      <c r="I17" s="26">
        <f t="shared" si="0"/>
        <v>-2.4574418581988824</v>
      </c>
      <c r="J17" s="27">
        <v>18270221</v>
      </c>
      <c r="K17" s="25" t="s">
        <v>14</v>
      </c>
      <c r="L17" s="28">
        <f t="shared" si="1"/>
        <v>-4.8103881818759193</v>
      </c>
      <c r="M17" s="24">
        <v>207933</v>
      </c>
      <c r="N17" s="25" t="s">
        <v>14</v>
      </c>
      <c r="O17" s="26">
        <f t="shared" si="2"/>
        <v>3.7771067801262692</v>
      </c>
      <c r="P17" s="27">
        <v>70155</v>
      </c>
      <c r="Q17" s="25" t="s">
        <v>14</v>
      </c>
      <c r="R17" s="28">
        <f t="shared" si="3"/>
        <v>0.46973233849370588</v>
      </c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</row>
    <row r="18" spans="2:49" ht="14.1" hidden="1" customHeight="1" x14ac:dyDescent="0.25">
      <c r="B18" s="76" t="s">
        <v>26</v>
      </c>
      <c r="C18" s="30"/>
      <c r="D18" s="21">
        <v>0.15</v>
      </c>
      <c r="E18" s="29">
        <v>0.26</v>
      </c>
      <c r="F18" s="31" t="s">
        <v>27</v>
      </c>
      <c r="G18" s="32">
        <v>10773270</v>
      </c>
      <c r="H18" s="33">
        <v>-0.53952699989198405</v>
      </c>
      <c r="I18" s="33">
        <v>32.354583453474902</v>
      </c>
      <c r="J18" s="34">
        <v>1777132</v>
      </c>
      <c r="K18" s="33">
        <v>-1.21907836519435</v>
      </c>
      <c r="L18" s="35">
        <v>24.014361429304198</v>
      </c>
      <c r="M18" s="32">
        <v>16065</v>
      </c>
      <c r="N18" s="33">
        <v>-12.1795222216148</v>
      </c>
      <c r="O18" s="33">
        <v>-5.2491890297847199</v>
      </c>
      <c r="P18" s="34">
        <v>4558</v>
      </c>
      <c r="Q18" s="33">
        <v>-10.5748479497744</v>
      </c>
      <c r="R18" s="36">
        <v>-8.3081874874270802</v>
      </c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</row>
    <row r="19" spans="2:49" ht="14.1" hidden="1" customHeight="1" x14ac:dyDescent="0.25">
      <c r="B19" s="76" t="s">
        <v>28</v>
      </c>
      <c r="C19" s="30" t="s">
        <v>29</v>
      </c>
      <c r="D19" s="21">
        <v>0.14000000000000001</v>
      </c>
      <c r="E19" s="29">
        <v>0.24</v>
      </c>
      <c r="F19" s="31" t="s">
        <v>30</v>
      </c>
      <c r="G19" s="32">
        <v>6336969</v>
      </c>
      <c r="H19" s="33">
        <v>-41.1787785881167</v>
      </c>
      <c r="I19" s="33">
        <v>-32.887151263272898</v>
      </c>
      <c r="J19" s="34">
        <v>1109977</v>
      </c>
      <c r="K19" s="33">
        <v>-37.541105556593401</v>
      </c>
      <c r="L19" s="35">
        <v>-15.0838659827334</v>
      </c>
      <c r="M19" s="32">
        <v>9040</v>
      </c>
      <c r="N19" s="33">
        <v>-43.728602552132003</v>
      </c>
      <c r="O19" s="33">
        <v>-46.3978654017195</v>
      </c>
      <c r="P19" s="34">
        <v>2681</v>
      </c>
      <c r="Q19" s="33">
        <v>-41.180342255375201</v>
      </c>
      <c r="R19" s="36">
        <v>-41.603136571553001</v>
      </c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</row>
    <row r="20" spans="2:49" ht="14.1" hidden="1" customHeight="1" x14ac:dyDescent="0.25">
      <c r="B20" s="76" t="s">
        <v>31</v>
      </c>
      <c r="C20" s="30"/>
      <c r="D20" s="21">
        <v>0.16</v>
      </c>
      <c r="E20" s="29">
        <v>0.32</v>
      </c>
      <c r="F20" s="31" t="s">
        <v>32</v>
      </c>
      <c r="G20" s="32">
        <v>12854686</v>
      </c>
      <c r="H20" s="33">
        <v>102.852278431534</v>
      </c>
      <c r="I20" s="33">
        <v>2.11063184711008</v>
      </c>
      <c r="J20" s="34">
        <v>1949676</v>
      </c>
      <c r="K20" s="33">
        <v>75.650126083693607</v>
      </c>
      <c r="L20" s="35">
        <v>8.0400712407167099</v>
      </c>
      <c r="M20" s="32">
        <v>19959</v>
      </c>
      <c r="N20" s="33">
        <v>120.785398230089</v>
      </c>
      <c r="O20" s="33">
        <v>-17.487287610070702</v>
      </c>
      <c r="P20" s="34">
        <v>6272</v>
      </c>
      <c r="Q20" s="33">
        <v>133.94255874673601</v>
      </c>
      <c r="R20" s="36">
        <v>2.9040196882690701</v>
      </c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</row>
    <row r="21" spans="2:49" ht="6" hidden="1" customHeight="1" x14ac:dyDescent="0.25">
      <c r="B21" s="76"/>
      <c r="C21" s="30"/>
      <c r="D21" s="21"/>
      <c r="E21" s="29"/>
      <c r="F21" s="31"/>
      <c r="G21" s="32"/>
      <c r="H21" s="33"/>
      <c r="I21" s="33"/>
      <c r="J21" s="34"/>
      <c r="K21" s="33"/>
      <c r="L21" s="35"/>
      <c r="M21" s="32"/>
      <c r="N21" s="33"/>
      <c r="O21" s="33"/>
      <c r="P21" s="34"/>
      <c r="Q21" s="33"/>
      <c r="R21" s="36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</row>
    <row r="22" spans="2:49" ht="14.1" hidden="1" customHeight="1" x14ac:dyDescent="0.25">
      <c r="B22" s="76" t="s">
        <v>33</v>
      </c>
      <c r="C22" s="30"/>
      <c r="D22" s="21">
        <v>0.18</v>
      </c>
      <c r="E22" s="29">
        <v>0.28999999999999998</v>
      </c>
      <c r="F22" s="31" t="s">
        <v>34</v>
      </c>
      <c r="G22" s="32">
        <v>7213896</v>
      </c>
      <c r="H22" s="33">
        <v>-43.881196320158999</v>
      </c>
      <c r="I22" s="33">
        <v>-25.440410743061001</v>
      </c>
      <c r="J22" s="34">
        <v>1318550</v>
      </c>
      <c r="K22" s="33">
        <v>-32.370814432757001</v>
      </c>
      <c r="L22" s="35">
        <v>-12.1094400947062</v>
      </c>
      <c r="M22" s="32">
        <v>12977</v>
      </c>
      <c r="N22" s="33">
        <v>-34.981712510646801</v>
      </c>
      <c r="O22" s="33">
        <v>-32.660474287789903</v>
      </c>
      <c r="P22" s="34">
        <v>3878</v>
      </c>
      <c r="Q22" s="33">
        <v>-38.169642857142897</v>
      </c>
      <c r="R22" s="36">
        <v>-23.901098901098901</v>
      </c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</row>
    <row r="23" spans="2:49" ht="14.1" hidden="1" customHeight="1" x14ac:dyDescent="0.25">
      <c r="B23" s="76" t="s">
        <v>35</v>
      </c>
      <c r="C23" s="30"/>
      <c r="D23" s="21">
        <v>0.16</v>
      </c>
      <c r="E23" s="29">
        <v>0.35</v>
      </c>
      <c r="F23" s="31" t="s">
        <v>36</v>
      </c>
      <c r="G23" s="32">
        <v>12152407</v>
      </c>
      <c r="H23" s="33">
        <v>68.458306024927495</v>
      </c>
      <c r="I23" s="33">
        <v>21.9148069562949</v>
      </c>
      <c r="J23" s="34">
        <v>1803259</v>
      </c>
      <c r="K23" s="33">
        <v>36.760759925675899</v>
      </c>
      <c r="L23" s="35">
        <v>15.952905318728201</v>
      </c>
      <c r="M23" s="32">
        <v>19995</v>
      </c>
      <c r="N23" s="33">
        <v>54.080295908145203</v>
      </c>
      <c r="O23" s="33">
        <v>2.8919878557093601</v>
      </c>
      <c r="P23" s="34">
        <v>6312</v>
      </c>
      <c r="Q23" s="33">
        <v>62.764311500773601</v>
      </c>
      <c r="R23" s="36">
        <v>30.171169313260499</v>
      </c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</row>
    <row r="24" spans="2:49" ht="14.1" hidden="1" customHeight="1" x14ac:dyDescent="0.25">
      <c r="B24" s="76" t="s">
        <v>37</v>
      </c>
      <c r="C24" s="30"/>
      <c r="D24" s="21">
        <v>0.17</v>
      </c>
      <c r="E24" s="29">
        <v>0.56999999999999995</v>
      </c>
      <c r="F24" s="31" t="s">
        <v>27</v>
      </c>
      <c r="G24" s="32">
        <v>9764094</v>
      </c>
      <c r="H24" s="33">
        <v>-19.653003721814098</v>
      </c>
      <c r="I24" s="33">
        <v>-2.7357740734361702</v>
      </c>
      <c r="J24" s="34">
        <v>1635416</v>
      </c>
      <c r="K24" s="33">
        <v>-9.3077588965312206</v>
      </c>
      <c r="L24" s="35">
        <v>4.2181358429389304</v>
      </c>
      <c r="M24" s="32">
        <v>16388</v>
      </c>
      <c r="N24" s="33">
        <v>-18.039509877469399</v>
      </c>
      <c r="O24" s="33">
        <v>-17.590264507693899</v>
      </c>
      <c r="P24" s="34">
        <v>9301</v>
      </c>
      <c r="Q24" s="33">
        <v>47.354245880861903</v>
      </c>
      <c r="R24" s="36">
        <v>66.654721376097498</v>
      </c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</row>
    <row r="25" spans="2:49" ht="6" hidden="1" customHeight="1" x14ac:dyDescent="0.25">
      <c r="B25" s="76"/>
      <c r="C25" s="30"/>
      <c r="D25" s="21"/>
      <c r="E25" s="29"/>
      <c r="F25" s="31"/>
      <c r="G25" s="32"/>
      <c r="H25" s="33"/>
      <c r="I25" s="33"/>
      <c r="J25" s="34"/>
      <c r="K25" s="33"/>
      <c r="L25" s="35"/>
      <c r="M25" s="32"/>
      <c r="N25" s="33"/>
      <c r="O25" s="33"/>
      <c r="P25" s="34"/>
      <c r="Q25" s="33"/>
      <c r="R25" s="36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</row>
    <row r="26" spans="2:49" ht="14.1" hidden="1" customHeight="1" x14ac:dyDescent="0.25">
      <c r="B26" s="76" t="s">
        <v>38</v>
      </c>
      <c r="C26" s="30"/>
      <c r="D26" s="21">
        <v>0.18</v>
      </c>
      <c r="E26" s="29">
        <v>0.32</v>
      </c>
      <c r="F26" s="31" t="s">
        <v>39</v>
      </c>
      <c r="G26" s="32">
        <v>7778413</v>
      </c>
      <c r="H26" s="33">
        <v>-20.336561692257401</v>
      </c>
      <c r="I26" s="33">
        <v>-8.3847743532447492</v>
      </c>
      <c r="J26" s="34">
        <v>1461327</v>
      </c>
      <c r="K26" s="33">
        <v>-10.644936823413699</v>
      </c>
      <c r="L26" s="35">
        <v>-1.85572729385248</v>
      </c>
      <c r="M26" s="32">
        <v>13807</v>
      </c>
      <c r="N26" s="33">
        <v>-15.749328777154</v>
      </c>
      <c r="O26" s="33">
        <v>-16.750075369309599</v>
      </c>
      <c r="P26" s="34">
        <v>4682</v>
      </c>
      <c r="Q26" s="33">
        <v>-49.6613267390603</v>
      </c>
      <c r="R26" s="36">
        <v>-8.6439024390243908</v>
      </c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</row>
    <row r="27" spans="2:49" ht="14.1" hidden="1" customHeight="1" x14ac:dyDescent="0.25">
      <c r="B27" s="76" t="s">
        <v>40</v>
      </c>
      <c r="C27" s="30"/>
      <c r="D27" s="21">
        <v>0.16</v>
      </c>
      <c r="E27" s="29">
        <v>0.34</v>
      </c>
      <c r="F27" s="31" t="s">
        <v>32</v>
      </c>
      <c r="G27" s="32">
        <v>12580830</v>
      </c>
      <c r="H27" s="33">
        <v>61.740319008517602</v>
      </c>
      <c r="I27" s="33">
        <v>1.4434826136696799</v>
      </c>
      <c r="J27" s="34">
        <v>1903251</v>
      </c>
      <c r="K27" s="33">
        <v>30.2412806989811</v>
      </c>
      <c r="L27" s="35">
        <v>8.1928045072305693</v>
      </c>
      <c r="M27" s="32">
        <v>20710</v>
      </c>
      <c r="N27" s="33">
        <v>49.996378648511602</v>
      </c>
      <c r="O27" s="33">
        <v>-5.6449040958585801</v>
      </c>
      <c r="P27" s="34">
        <v>6501</v>
      </c>
      <c r="Q27" s="33">
        <v>38.850918410935499</v>
      </c>
      <c r="R27" s="36">
        <v>19.944649446494498</v>
      </c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</row>
    <row r="28" spans="2:49" ht="14.1" hidden="1" customHeight="1" x14ac:dyDescent="0.25">
      <c r="B28" s="76" t="s">
        <v>41</v>
      </c>
      <c r="C28" s="30"/>
      <c r="D28" s="21">
        <v>0.18</v>
      </c>
      <c r="E28" s="29">
        <v>0.38</v>
      </c>
      <c r="F28" s="31" t="s">
        <v>27</v>
      </c>
      <c r="G28" s="32">
        <v>10215444</v>
      </c>
      <c r="H28" s="33">
        <v>-18.8015099162774</v>
      </c>
      <c r="I28" s="33">
        <v>-1.2457097161877699</v>
      </c>
      <c r="J28" s="34">
        <v>1663401</v>
      </c>
      <c r="K28" s="33">
        <v>-12.602121317682199</v>
      </c>
      <c r="L28" s="35">
        <v>3.44893852024697</v>
      </c>
      <c r="M28" s="32">
        <v>17932</v>
      </c>
      <c r="N28" s="33">
        <v>-13.4138097537422</v>
      </c>
      <c r="O28" s="33">
        <v>-3.9682964708402499</v>
      </c>
      <c r="P28" s="34">
        <v>6403</v>
      </c>
      <c r="Q28" s="33">
        <v>-1.50746039070912</v>
      </c>
      <c r="R28" s="36">
        <v>13.027360988526</v>
      </c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</row>
    <row r="29" spans="2:49" ht="6" hidden="1" customHeight="1" x14ac:dyDescent="0.25">
      <c r="B29" s="76"/>
      <c r="C29" s="30"/>
      <c r="D29" s="21"/>
      <c r="E29" s="29"/>
      <c r="F29" s="31"/>
      <c r="G29" s="32"/>
      <c r="H29" s="33"/>
      <c r="I29" s="33"/>
      <c r="J29" s="34"/>
      <c r="K29" s="33"/>
      <c r="L29" s="35"/>
      <c r="M29" s="32"/>
      <c r="N29" s="33"/>
      <c r="O29" s="33"/>
      <c r="P29" s="34"/>
      <c r="Q29" s="33"/>
      <c r="R29" s="36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</row>
    <row r="30" spans="2:49" ht="14.1" hidden="1" customHeight="1" x14ac:dyDescent="0.25">
      <c r="B30" s="76" t="s">
        <v>42</v>
      </c>
      <c r="C30" s="30"/>
      <c r="D30" s="21">
        <v>0.19</v>
      </c>
      <c r="E30" s="29">
        <v>0.42</v>
      </c>
      <c r="F30" s="31" t="s">
        <v>43</v>
      </c>
      <c r="G30" s="32">
        <v>9768183</v>
      </c>
      <c r="H30" s="33">
        <v>-4.3782825298636103</v>
      </c>
      <c r="I30" s="33">
        <v>23.2472855949989</v>
      </c>
      <c r="J30" s="34">
        <v>1519895</v>
      </c>
      <c r="K30" s="33">
        <v>-8.6272642615941706</v>
      </c>
      <c r="L30" s="35">
        <v>7.5749307615486501</v>
      </c>
      <c r="M30" s="32">
        <v>18117</v>
      </c>
      <c r="N30" s="33">
        <v>1.0316752174882899</v>
      </c>
      <c r="O30" s="33">
        <v>25.507447177000302</v>
      </c>
      <c r="P30" s="34">
        <v>6457</v>
      </c>
      <c r="Q30" s="33">
        <v>0.84335467749492399</v>
      </c>
      <c r="R30" s="36">
        <v>52.4675324675325</v>
      </c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</row>
    <row r="31" spans="2:49" ht="14.1" hidden="1" customHeight="1" x14ac:dyDescent="0.25">
      <c r="B31" s="76" t="s">
        <v>44</v>
      </c>
      <c r="C31" s="30"/>
      <c r="D31" s="21">
        <v>0.19</v>
      </c>
      <c r="E31" s="29">
        <v>0.39</v>
      </c>
      <c r="F31" s="31" t="s">
        <v>45</v>
      </c>
      <c r="G31" s="32">
        <v>10070791</v>
      </c>
      <c r="H31" s="33">
        <v>3.0978944600034599</v>
      </c>
      <c r="I31" s="33">
        <v>-20.476844036227799</v>
      </c>
      <c r="J31" s="34">
        <v>1592544</v>
      </c>
      <c r="K31" s="33">
        <v>4.7798696620490198</v>
      </c>
      <c r="L31" s="35">
        <v>-10.079461022428999</v>
      </c>
      <c r="M31" s="32">
        <v>18863</v>
      </c>
      <c r="N31" s="33">
        <v>4.1176795275155902</v>
      </c>
      <c r="O31" s="33">
        <v>-12.3751567798579</v>
      </c>
      <c r="P31" s="34">
        <v>6265</v>
      </c>
      <c r="Q31" s="33">
        <v>-2.9735171132104701</v>
      </c>
      <c r="R31" s="36">
        <v>6.9295101553166099</v>
      </c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</row>
    <row r="32" spans="2:49" ht="14.1" hidden="1" customHeight="1" x14ac:dyDescent="0.25">
      <c r="B32" s="76" t="s">
        <v>46</v>
      </c>
      <c r="C32" s="30"/>
      <c r="D32" s="21">
        <v>0.2</v>
      </c>
      <c r="E32" s="29">
        <v>0.45</v>
      </c>
      <c r="F32" s="31" t="s">
        <v>47</v>
      </c>
      <c r="G32" s="32">
        <v>8194758</v>
      </c>
      <c r="H32" s="33">
        <v>-18.628457288012399</v>
      </c>
      <c r="I32" s="33">
        <v>-24.344743350772902</v>
      </c>
      <c r="J32" s="34">
        <v>1459075</v>
      </c>
      <c r="K32" s="33">
        <v>-8.3808673418128503</v>
      </c>
      <c r="L32" s="35">
        <v>-18.898104792269798</v>
      </c>
      <c r="M32" s="32">
        <v>16512</v>
      </c>
      <c r="N32" s="33">
        <v>-12.463552987329701</v>
      </c>
      <c r="O32" s="33">
        <v>-9.7359645766140108</v>
      </c>
      <c r="P32" s="34">
        <v>6517</v>
      </c>
      <c r="Q32" s="33">
        <v>4.0223463687150796</v>
      </c>
      <c r="R32" s="36">
        <v>27.859525210908402</v>
      </c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</row>
    <row r="33" spans="2:49" ht="6" hidden="1" customHeight="1" x14ac:dyDescent="0.25">
      <c r="B33" s="76"/>
      <c r="C33" s="30"/>
      <c r="D33" s="21"/>
      <c r="E33" s="29"/>
      <c r="F33" s="31"/>
      <c r="G33" s="32"/>
      <c r="H33" s="33"/>
      <c r="I33" s="33"/>
      <c r="J33" s="34"/>
      <c r="K33" s="33"/>
      <c r="L33" s="35"/>
      <c r="M33" s="32"/>
      <c r="N33" s="33"/>
      <c r="O33" s="33"/>
      <c r="P33" s="34"/>
      <c r="Q33" s="33"/>
      <c r="R33" s="36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</row>
    <row r="34" spans="2:49" ht="14.1" hidden="1" customHeight="1" x14ac:dyDescent="0.25">
      <c r="B34" s="76" t="s">
        <v>48</v>
      </c>
      <c r="C34" s="30" t="s">
        <v>29</v>
      </c>
      <c r="D34" s="21">
        <v>0.16</v>
      </c>
      <c r="E34" s="29">
        <v>0.38</v>
      </c>
      <c r="F34" s="31" t="s">
        <v>49</v>
      </c>
      <c r="G34" s="32">
        <v>11608500</v>
      </c>
      <c r="H34" s="33">
        <f>(G34-G32)/G32*100</f>
        <v>41.657630402264473</v>
      </c>
      <c r="I34" s="33">
        <f>(G34-G18)/G18*100</f>
        <v>7.7527992893522581</v>
      </c>
      <c r="J34" s="34">
        <v>1573646</v>
      </c>
      <c r="K34" s="33">
        <f>(J34-J32)/J32*100</f>
        <v>7.8523036855542045</v>
      </c>
      <c r="L34" s="35">
        <f>(J34-J18)/J18*100</f>
        <v>-11.450246802150883</v>
      </c>
      <c r="M34" s="32">
        <v>18715</v>
      </c>
      <c r="N34" s="33">
        <f>(M34-M32)/M32*100</f>
        <v>13.341812015503876</v>
      </c>
      <c r="O34" s="33">
        <f>(M34-M18)/M18*100</f>
        <v>16.495487083722377</v>
      </c>
      <c r="P34" s="34">
        <v>6048</v>
      </c>
      <c r="Q34" s="33">
        <f>(P34-P32)/P32*100</f>
        <v>-7.1965628356605809</v>
      </c>
      <c r="R34" s="36">
        <f>(P34-P18)/P18*100</f>
        <v>32.689776217639313</v>
      </c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</row>
    <row r="35" spans="2:49" ht="14.1" hidden="1" customHeight="1" x14ac:dyDescent="0.25">
      <c r="B35" s="76" t="s">
        <v>28</v>
      </c>
      <c r="C35" s="30"/>
      <c r="D35" s="21">
        <v>0.18</v>
      </c>
      <c r="E35" s="29">
        <v>0.35</v>
      </c>
      <c r="F35" s="31" t="s">
        <v>43</v>
      </c>
      <c r="G35" s="32">
        <v>8846802</v>
      </c>
      <c r="H35" s="33">
        <f>(G35-G34)/G34*100</f>
        <v>-23.790308825429644</v>
      </c>
      <c r="I35" s="33">
        <f>(G35-G19)/G19*100</f>
        <v>39.606206058448443</v>
      </c>
      <c r="J35" s="34">
        <v>1399316</v>
      </c>
      <c r="K35" s="33">
        <f>(J35-J34)/J34*100</f>
        <v>-11.078095073479041</v>
      </c>
      <c r="L35" s="35">
        <f>(J35-J19)/J19*100</f>
        <v>26.067116706021835</v>
      </c>
      <c r="M35" s="32">
        <v>16123</v>
      </c>
      <c r="N35" s="33">
        <f>(M35-M34)/M34*100</f>
        <v>-13.849853059043548</v>
      </c>
      <c r="O35" s="33">
        <f>(M35-M19)/M19*100</f>
        <v>78.351769911504419</v>
      </c>
      <c r="P35" s="34">
        <v>4830</v>
      </c>
      <c r="Q35" s="33">
        <f>(P35-P34)/P34*100</f>
        <v>-20.138888888888889</v>
      </c>
      <c r="R35" s="36">
        <f>(P35-P19)/P19*100</f>
        <v>80.156657963446477</v>
      </c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</row>
    <row r="36" spans="2:49" s="2" customFormat="1" ht="14.1" hidden="1" customHeight="1" x14ac:dyDescent="0.25">
      <c r="B36" s="76" t="s">
        <v>31</v>
      </c>
      <c r="C36" s="30"/>
      <c r="D36" s="21">
        <v>0.19</v>
      </c>
      <c r="E36" s="29">
        <v>0.39</v>
      </c>
      <c r="F36" s="31" t="s">
        <v>50</v>
      </c>
      <c r="G36" s="32">
        <v>8113936</v>
      </c>
      <c r="H36" s="33">
        <f>(G36-G35)/G35*100</f>
        <v>-8.2839652113837303</v>
      </c>
      <c r="I36" s="33">
        <f>(G36-G20)/G20*100</f>
        <v>-36.879547271710877</v>
      </c>
      <c r="J36" s="34">
        <v>1442914</v>
      </c>
      <c r="K36" s="33">
        <f>(J36-J35)/J35*100</f>
        <v>3.1156650820829608</v>
      </c>
      <c r="L36" s="35">
        <f>(J36-J20)/J20*100</f>
        <v>-25.992113561432774</v>
      </c>
      <c r="M36" s="32">
        <v>15613</v>
      </c>
      <c r="N36" s="33">
        <f>(M36-M35)/M35*100</f>
        <v>-3.1631830304533897</v>
      </c>
      <c r="O36" s="33">
        <f>(M36-M20)/M20*100</f>
        <v>-21.774638007916227</v>
      </c>
      <c r="P36" s="34">
        <v>5571</v>
      </c>
      <c r="Q36" s="33">
        <f>(P36-P35)/P35*100</f>
        <v>15.341614906832298</v>
      </c>
      <c r="R36" s="36">
        <f>(P36-P20)/P20*100</f>
        <v>-11.176658163265305</v>
      </c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</row>
    <row r="37" spans="2:49" ht="6" hidden="1" customHeight="1" x14ac:dyDescent="0.25">
      <c r="B37" s="76"/>
      <c r="C37" s="30"/>
      <c r="D37" s="21"/>
      <c r="E37" s="29"/>
      <c r="F37" s="31"/>
      <c r="G37" s="32"/>
      <c r="H37" s="33"/>
      <c r="I37" s="33"/>
      <c r="J37" s="34"/>
      <c r="K37" s="33"/>
      <c r="L37" s="35"/>
      <c r="M37" s="32"/>
      <c r="N37" s="33"/>
      <c r="O37" s="33"/>
      <c r="P37" s="34"/>
      <c r="Q37" s="33"/>
      <c r="R37" s="36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</row>
    <row r="38" spans="2:49" ht="14.1" hidden="1" customHeight="1" x14ac:dyDescent="0.25">
      <c r="B38" s="76" t="s">
        <v>33</v>
      </c>
      <c r="C38" s="30"/>
      <c r="D38" s="21">
        <v>0.18</v>
      </c>
      <c r="E38" s="29">
        <v>0.36</v>
      </c>
      <c r="F38" s="31" t="s">
        <v>51</v>
      </c>
      <c r="G38" s="32">
        <v>10883910</v>
      </c>
      <c r="H38" s="33">
        <f>(G38-G36)/G36*100</f>
        <v>34.138474841310064</v>
      </c>
      <c r="I38" s="33">
        <f>(G38-G22)/G22*100</f>
        <v>50.874229403917106</v>
      </c>
      <c r="J38" s="34">
        <v>1598523</v>
      </c>
      <c r="K38" s="33">
        <f>(J38-J36)/J36*100</f>
        <v>10.784357210478241</v>
      </c>
      <c r="L38" s="35">
        <f>(J38-J22)/J22*100</f>
        <v>21.23340032611581</v>
      </c>
      <c r="M38" s="32">
        <v>19401</v>
      </c>
      <c r="N38" s="33">
        <f>(M38-M36)/M36*100</f>
        <v>24.261833087811439</v>
      </c>
      <c r="O38" s="33">
        <f>(M38-M22)/M22*100</f>
        <v>49.502966787393085</v>
      </c>
      <c r="P38" s="34">
        <v>5688</v>
      </c>
      <c r="Q38" s="33">
        <f>(P38-P36)/P36*100</f>
        <v>2.1001615508885298</v>
      </c>
      <c r="R38" s="36">
        <f>(P38-P22)/P22*100</f>
        <v>46.673543063434757</v>
      </c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</row>
    <row r="39" spans="2:49" ht="14.1" hidden="1" customHeight="1" x14ac:dyDescent="0.25">
      <c r="B39" s="76" t="s">
        <v>35</v>
      </c>
      <c r="C39" s="30"/>
      <c r="D39" s="21">
        <v>0.18</v>
      </c>
      <c r="E39" s="29">
        <v>0.4</v>
      </c>
      <c r="F39" s="31" t="s">
        <v>45</v>
      </c>
      <c r="G39" s="32">
        <v>9909541</v>
      </c>
      <c r="H39" s="33">
        <f>(G39-G38)/G38*100</f>
        <v>-8.9523801648488455</v>
      </c>
      <c r="I39" s="33">
        <f>(G39-G23)/G23*100</f>
        <v>-18.456146177460976</v>
      </c>
      <c r="J39" s="34">
        <v>1609294</v>
      </c>
      <c r="K39" s="33">
        <f>(J39-J38)/J38*100</f>
        <v>0.67380951040429193</v>
      </c>
      <c r="L39" s="35">
        <f>(J39-J23)/J23*100</f>
        <v>-10.756358348967064</v>
      </c>
      <c r="M39" s="32">
        <v>17450</v>
      </c>
      <c r="N39" s="33">
        <f>(M39-M38)/M38*100</f>
        <v>-10.056182670996341</v>
      </c>
      <c r="O39" s="33">
        <f>(M39-M23)/M23*100</f>
        <v>-12.728182045511376</v>
      </c>
      <c r="P39" s="34">
        <v>6447</v>
      </c>
      <c r="Q39" s="33">
        <f>(P39-P38)/P38*100</f>
        <v>13.343881856540085</v>
      </c>
      <c r="R39" s="36">
        <f>(P39-P23)/P23*100</f>
        <v>2.1387832699619769</v>
      </c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</row>
    <row r="40" spans="2:49" ht="14.1" hidden="1" customHeight="1" x14ac:dyDescent="0.25">
      <c r="B40" s="76" t="s">
        <v>37</v>
      </c>
      <c r="C40" s="30"/>
      <c r="D40" s="21">
        <v>0.2</v>
      </c>
      <c r="E40" s="29">
        <v>0.48</v>
      </c>
      <c r="F40" s="31" t="s">
        <v>39</v>
      </c>
      <c r="G40" s="32">
        <v>7169534</v>
      </c>
      <c r="H40" s="33">
        <f>(G40-G39)/G39*100</f>
        <v>-27.650190861514172</v>
      </c>
      <c r="I40" s="33">
        <f>(G40-G24)/G24*100</f>
        <v>-26.572460281517156</v>
      </c>
      <c r="J40" s="34">
        <v>1334517</v>
      </c>
      <c r="K40" s="33">
        <f>(J40-J39)/J39*100</f>
        <v>-17.074381685385021</v>
      </c>
      <c r="L40" s="35">
        <f>(J40-J24)/J24*100</f>
        <v>-18.398927245422573</v>
      </c>
      <c r="M40" s="32">
        <v>14151</v>
      </c>
      <c r="N40" s="33">
        <f>(M40-M39)/M39*100</f>
        <v>-18.905444126074499</v>
      </c>
      <c r="O40" s="33">
        <f>(M40-M24)/M24*100</f>
        <v>-13.650231876983158</v>
      </c>
      <c r="P40" s="34">
        <v>6394</v>
      </c>
      <c r="Q40" s="33">
        <f>(P40-P39)/P39*100</f>
        <v>-0.82208779277183186</v>
      </c>
      <c r="R40" s="36">
        <f>(P40-P24)/P24*100</f>
        <v>-31.25470379529083</v>
      </c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</row>
    <row r="41" spans="2:49" ht="6" hidden="1" customHeight="1" x14ac:dyDescent="0.25">
      <c r="B41" s="76"/>
      <c r="C41" s="30"/>
      <c r="D41" s="21"/>
      <c r="E41" s="29"/>
      <c r="F41" s="31"/>
      <c r="G41" s="32"/>
      <c r="H41" s="33"/>
      <c r="I41" s="33"/>
      <c r="J41" s="34"/>
      <c r="K41" s="33"/>
      <c r="L41" s="35"/>
      <c r="M41" s="32"/>
      <c r="N41" s="33"/>
      <c r="O41" s="33"/>
      <c r="P41" s="34"/>
      <c r="Q41" s="33"/>
      <c r="R41" s="36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</row>
    <row r="42" spans="2:49" s="2" customFormat="1" ht="14.1" hidden="1" customHeight="1" x14ac:dyDescent="0.25">
      <c r="B42" s="76" t="s">
        <v>38</v>
      </c>
      <c r="C42" s="30"/>
      <c r="D42" s="21">
        <v>0.18</v>
      </c>
      <c r="E42" s="29">
        <v>0.41</v>
      </c>
      <c r="F42" s="31" t="s">
        <v>52</v>
      </c>
      <c r="G42" s="32">
        <v>11998509</v>
      </c>
      <c r="H42" s="33">
        <f>(G42-G40)/G40*100</f>
        <v>67.354098606687685</v>
      </c>
      <c r="I42" s="33">
        <f>(G42-G26)/G26*100</f>
        <v>54.253946145569799</v>
      </c>
      <c r="J42" s="34">
        <v>1785553</v>
      </c>
      <c r="K42" s="33">
        <f>(J42-J40)/J40*100</f>
        <v>33.797696095291407</v>
      </c>
      <c r="L42" s="35">
        <f>(J42-J26)/J26*100</f>
        <v>22.187094332753723</v>
      </c>
      <c r="M42" s="32">
        <v>22006</v>
      </c>
      <c r="N42" s="33">
        <f>(M42-M40)/M40*100</f>
        <v>55.508444632888128</v>
      </c>
      <c r="O42" s="33">
        <f>(M42-M26)/M26*100</f>
        <v>59.38292170638082</v>
      </c>
      <c r="P42" s="34">
        <v>7337</v>
      </c>
      <c r="Q42" s="33">
        <f>(P42-P40)/P40*100</f>
        <v>14.748201438848922</v>
      </c>
      <c r="R42" s="36">
        <f>(P42-P26)/P26*100</f>
        <v>56.706535668517731</v>
      </c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</row>
    <row r="43" spans="2:49" s="2" customFormat="1" ht="14.1" hidden="1" customHeight="1" x14ac:dyDescent="0.25">
      <c r="B43" s="76" t="s">
        <v>40</v>
      </c>
      <c r="C43" s="30"/>
      <c r="D43" s="21">
        <v>0.18</v>
      </c>
      <c r="E43" s="29">
        <v>0.45</v>
      </c>
      <c r="F43" s="31" t="s">
        <v>45</v>
      </c>
      <c r="G43" s="32">
        <v>9892710</v>
      </c>
      <c r="H43" s="33">
        <f>(G43-G42)/G42*100</f>
        <v>-17.550505650327054</v>
      </c>
      <c r="I43" s="33">
        <f>(G43-G27)/G27*100</f>
        <v>-21.366793764799301</v>
      </c>
      <c r="J43" s="34">
        <v>1554942</v>
      </c>
      <c r="K43" s="33">
        <f>(J43-J42)/J42*100</f>
        <v>-12.915382517348966</v>
      </c>
      <c r="L43" s="35">
        <f>(J43-J27)/J27*100</f>
        <v>-18.300739103775594</v>
      </c>
      <c r="M43" s="32">
        <v>18272</v>
      </c>
      <c r="N43" s="33">
        <f>(M43-M42)/M42*100</f>
        <v>-16.968099609197491</v>
      </c>
      <c r="O43" s="33">
        <f>(M43-M27)/M27*100</f>
        <v>-11.772090777402221</v>
      </c>
      <c r="P43" s="34">
        <v>6926</v>
      </c>
      <c r="Q43" s="33">
        <f>(P43-P42)/P42*100</f>
        <v>-5.6017445822543275</v>
      </c>
      <c r="R43" s="36">
        <f>(P43-P27)/P27*100</f>
        <v>6.5374557760344567</v>
      </c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</row>
    <row r="44" spans="2:49" s="2" customFormat="1" ht="14.1" hidden="1" customHeight="1" x14ac:dyDescent="0.25">
      <c r="B44" s="76" t="s">
        <v>41</v>
      </c>
      <c r="C44" s="30"/>
      <c r="D44" s="21">
        <v>0.18</v>
      </c>
      <c r="E44" s="29">
        <v>0.35</v>
      </c>
      <c r="F44" s="31" t="s">
        <v>53</v>
      </c>
      <c r="G44" s="32">
        <v>7413264</v>
      </c>
      <c r="H44" s="33">
        <f>(G44-G43)/G43*100</f>
        <v>-25.063364841383201</v>
      </c>
      <c r="I44" s="33">
        <f>(G44-G28)/G28*100</f>
        <v>-27.430819453368837</v>
      </c>
      <c r="J44" s="34">
        <v>1331017</v>
      </c>
      <c r="K44" s="33">
        <f>(J44-J43)/J43*100</f>
        <v>-14.400858681545678</v>
      </c>
      <c r="L44" s="35">
        <f>(J44-J28)/J28*100</f>
        <v>-19.982193109178123</v>
      </c>
      <c r="M44" s="32">
        <v>13633</v>
      </c>
      <c r="N44" s="33">
        <f>(M44-M43)/M43*100</f>
        <v>-25.388572679509629</v>
      </c>
      <c r="O44" s="33">
        <f>(M44-M28)/M28*100</f>
        <v>-23.973901405308943</v>
      </c>
      <c r="P44" s="34">
        <v>4723</v>
      </c>
      <c r="Q44" s="33">
        <f>(P44-P43)/P43*100</f>
        <v>-31.807681201270576</v>
      </c>
      <c r="R44" s="36">
        <f>(P44-P28)/P28*100</f>
        <v>-26.237701077619867</v>
      </c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</row>
    <row r="45" spans="2:49" s="2" customFormat="1" ht="6" hidden="1" customHeight="1" x14ac:dyDescent="0.25">
      <c r="B45" s="76"/>
      <c r="C45" s="30"/>
      <c r="D45" s="21"/>
      <c r="E45" s="29"/>
      <c r="F45" s="31"/>
      <c r="G45" s="32"/>
      <c r="H45" s="33"/>
      <c r="I45" s="33"/>
      <c r="J45" s="34"/>
      <c r="K45" s="33"/>
      <c r="L45" s="35"/>
      <c r="M45" s="32"/>
      <c r="N45" s="33"/>
      <c r="O45" s="33"/>
      <c r="P45" s="34"/>
      <c r="Q45" s="33"/>
      <c r="R45" s="36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</row>
    <row r="46" spans="2:49" s="2" customFormat="1" ht="14.1" hidden="1" customHeight="1" x14ac:dyDescent="0.25">
      <c r="B46" s="76" t="s">
        <v>42</v>
      </c>
      <c r="C46" s="30"/>
      <c r="D46" s="21">
        <v>0.18</v>
      </c>
      <c r="E46" s="29">
        <v>0.38</v>
      </c>
      <c r="F46" s="31" t="s">
        <v>52</v>
      </c>
      <c r="G46" s="32">
        <v>11950489</v>
      </c>
      <c r="H46" s="33">
        <f>(G46-G44)/G44*100</f>
        <v>61.204147053173877</v>
      </c>
      <c r="I46" s="33">
        <f>(G46-G30)/G30*100</f>
        <v>22.340961466426254</v>
      </c>
      <c r="J46" s="34">
        <v>1714153</v>
      </c>
      <c r="K46" s="33">
        <f>(J46-J44)/J44*100</f>
        <v>28.785207101036274</v>
      </c>
      <c r="L46" s="35">
        <f>(J46-J30)/J30*100</f>
        <v>12.781014477973807</v>
      </c>
      <c r="M46" s="32">
        <v>21325</v>
      </c>
      <c r="N46" s="33">
        <f>(M46-M44)/M44*100</f>
        <v>56.421917406293552</v>
      </c>
      <c r="O46" s="33">
        <f>(M46-M30)/M30*100</f>
        <v>17.707125903847214</v>
      </c>
      <c r="P46" s="34">
        <v>6550</v>
      </c>
      <c r="Q46" s="33">
        <f>(P46-P44)/P44*100</f>
        <v>38.683040440398052</v>
      </c>
      <c r="R46" s="36">
        <f>(P46-P30)/P30*100</f>
        <v>1.4402973517113211</v>
      </c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</row>
    <row r="47" spans="2:49" s="2" customFormat="1" ht="14.1" hidden="1" customHeight="1" x14ac:dyDescent="0.25">
      <c r="B47" s="76" t="s">
        <v>44</v>
      </c>
      <c r="C47" s="30"/>
      <c r="D47" s="21">
        <v>0.18</v>
      </c>
      <c r="E47" s="29">
        <v>0.34</v>
      </c>
      <c r="F47" s="31" t="s">
        <v>45</v>
      </c>
      <c r="G47" s="32">
        <v>9685929</v>
      </c>
      <c r="H47" s="33">
        <f>(G47-G46)/G46*100</f>
        <v>-18.949517463260289</v>
      </c>
      <c r="I47" s="33">
        <f>(G47-G31)/G31*100</f>
        <v>-3.8215667468424281</v>
      </c>
      <c r="J47" s="34">
        <v>1516198</v>
      </c>
      <c r="K47" s="33">
        <f>(J47-J46)/J46*100</f>
        <v>-11.548269028493955</v>
      </c>
      <c r="L47" s="35">
        <f>(J47-J31)/J31*100</f>
        <v>-4.7939648763236686</v>
      </c>
      <c r="M47" s="32">
        <v>17519</v>
      </c>
      <c r="N47" s="33">
        <f>(M47-M46)/M46*100</f>
        <v>-17.847596717467763</v>
      </c>
      <c r="O47" s="33">
        <f>(M47-M31)/M31*100</f>
        <v>-7.1250596405661879</v>
      </c>
      <c r="P47" s="34">
        <v>5183</v>
      </c>
      <c r="Q47" s="33">
        <f>(P47-P46)/P46*100</f>
        <v>-20.870229007633586</v>
      </c>
      <c r="R47" s="36">
        <f>(P47-P31)/P31*100</f>
        <v>-17.270550678371908</v>
      </c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</row>
    <row r="48" spans="2:49" s="2" customFormat="1" ht="14.1" hidden="1" customHeight="1" x14ac:dyDescent="0.25">
      <c r="B48" s="76" t="s">
        <v>46</v>
      </c>
      <c r="C48" s="30"/>
      <c r="D48" s="21">
        <v>0.19</v>
      </c>
      <c r="E48" s="29">
        <v>0.32</v>
      </c>
      <c r="F48" s="31" t="s">
        <v>39</v>
      </c>
      <c r="G48" s="32">
        <v>7338116</v>
      </c>
      <c r="H48" s="33">
        <f>(G48-G47)/G47*100</f>
        <v>-24.239419884246519</v>
      </c>
      <c r="I48" s="33">
        <f>(G48-G32)/G32*100</f>
        <v>-10.453536272822211</v>
      </c>
      <c r="J48" s="34">
        <v>1410148</v>
      </c>
      <c r="K48" s="33">
        <f>(J48-J47)/J47*100</f>
        <v>-6.9944690601095632</v>
      </c>
      <c r="L48" s="35">
        <f>(J48-J32)/J32*100</f>
        <v>-3.353288898788616</v>
      </c>
      <c r="M48" s="32">
        <v>13725</v>
      </c>
      <c r="N48" s="33">
        <f>(M48-M47)/M47*100</f>
        <v>-21.656487242422511</v>
      </c>
      <c r="O48" s="33">
        <f>(M48-M32)/M32*100</f>
        <v>-16.878633720930232</v>
      </c>
      <c r="P48" s="34">
        <v>4458</v>
      </c>
      <c r="Q48" s="33">
        <f>(P48-P47)/P47*100</f>
        <v>-13.988037815936716</v>
      </c>
      <c r="R48" s="36">
        <f>(P48-P32)/P32*100</f>
        <v>-31.594291852079177</v>
      </c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</row>
    <row r="49" spans="1:38" ht="14.1" customHeight="1" x14ac:dyDescent="0.25">
      <c r="A49" s="2"/>
      <c r="B49" s="19" t="s">
        <v>54</v>
      </c>
      <c r="C49" s="30"/>
      <c r="D49" s="21">
        <v>0.174434492149731</v>
      </c>
      <c r="E49" s="29">
        <v>0.41117656097603</v>
      </c>
      <c r="F49" s="23">
        <v>248</v>
      </c>
      <c r="G49" s="32">
        <v>114438376</v>
      </c>
      <c r="H49" s="25" t="s">
        <v>14</v>
      </c>
      <c r="I49" s="33">
        <v>-0.32476262777059101</v>
      </c>
      <c r="J49" s="34">
        <v>18469438</v>
      </c>
      <c r="K49" s="25" t="s">
        <v>14</v>
      </c>
      <c r="L49" s="35">
        <v>1.0903918458348201</v>
      </c>
      <c r="M49" s="32">
        <v>199620</v>
      </c>
      <c r="N49" s="25" t="s">
        <v>14</v>
      </c>
      <c r="O49" s="33">
        <v>-3.9979224076986299</v>
      </c>
      <c r="P49" s="34">
        <v>75942</v>
      </c>
      <c r="Q49" s="25" t="s">
        <v>14</v>
      </c>
      <c r="R49" s="36">
        <v>8.2488774855676699</v>
      </c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</row>
    <row r="50" spans="1:38" ht="14.1" customHeight="1" x14ac:dyDescent="0.25">
      <c r="A50" s="2"/>
      <c r="B50" s="19" t="s">
        <v>55</v>
      </c>
      <c r="C50" s="30"/>
      <c r="D50" s="21">
        <v>0.16734928578512601</v>
      </c>
      <c r="E50" s="29">
        <v>0.45643391679178902</v>
      </c>
      <c r="F50" s="23">
        <v>250</v>
      </c>
      <c r="G50" s="32">
        <v>109330613</v>
      </c>
      <c r="H50" s="25" t="s">
        <v>14</v>
      </c>
      <c r="I50" s="33">
        <v>-4.4633305526810299</v>
      </c>
      <c r="J50" s="34">
        <v>18468610</v>
      </c>
      <c r="K50" s="25" t="s">
        <v>14</v>
      </c>
      <c r="L50" s="35">
        <v>-4.48308172668816E-3</v>
      </c>
      <c r="M50" s="32">
        <v>182964</v>
      </c>
      <c r="N50" s="25" t="s">
        <v>14</v>
      </c>
      <c r="O50" s="33">
        <v>-8.3438533213104904</v>
      </c>
      <c r="P50" s="34">
        <v>84301</v>
      </c>
      <c r="Q50" s="25" t="s">
        <v>14</v>
      </c>
      <c r="R50" s="36">
        <v>11.001817176266099</v>
      </c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</row>
    <row r="51" spans="1:38" s="37" customFormat="1" ht="14.1" hidden="1" customHeight="1" x14ac:dyDescent="0.25">
      <c r="B51" s="76" t="s">
        <v>56</v>
      </c>
      <c r="C51" s="30"/>
      <c r="D51" s="21">
        <v>0.16</v>
      </c>
      <c r="E51" s="29">
        <v>0.36</v>
      </c>
      <c r="F51" s="31" t="s">
        <v>52</v>
      </c>
      <c r="G51" s="32">
        <v>12364040</v>
      </c>
      <c r="H51" s="33">
        <f>(G51-G48)/G48*100</f>
        <v>68.490658910270696</v>
      </c>
      <c r="I51" s="33">
        <f>(G51-G34)/G34*100</f>
        <v>6.5085066976784249</v>
      </c>
      <c r="J51" s="34">
        <v>1855591</v>
      </c>
      <c r="K51" s="33">
        <f>(J51-J48)/J48*100</f>
        <v>31.588386467236063</v>
      </c>
      <c r="L51" s="35">
        <f>(J51-J34)/J34*100</f>
        <v>17.916672491780236</v>
      </c>
      <c r="M51" s="32">
        <v>19905</v>
      </c>
      <c r="N51" s="25" t="s">
        <v>14</v>
      </c>
      <c r="O51" s="33">
        <f>(M51-M34)/M34*100</f>
        <v>6.3585359337429868</v>
      </c>
      <c r="P51" s="34">
        <v>6760</v>
      </c>
      <c r="Q51" s="25" t="s">
        <v>14</v>
      </c>
      <c r="R51" s="36">
        <f>(P51-P34)/P34*100</f>
        <v>11.772486772486772</v>
      </c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38"/>
      <c r="AL51" s="38"/>
    </row>
    <row r="52" spans="1:38" s="2" customFormat="1" ht="14.1" hidden="1" customHeight="1" x14ac:dyDescent="0.25">
      <c r="B52" s="76" t="s">
        <v>28</v>
      </c>
      <c r="C52" s="30" t="s">
        <v>29</v>
      </c>
      <c r="D52" s="21">
        <v>0.16</v>
      </c>
      <c r="E52" s="29">
        <v>0.34</v>
      </c>
      <c r="F52" s="31" t="s">
        <v>30</v>
      </c>
      <c r="G52" s="32">
        <v>6362771</v>
      </c>
      <c r="H52" s="33">
        <f>(G52-G51)/G51*100</f>
        <v>-48.538091109378492</v>
      </c>
      <c r="I52" s="33">
        <f>(G52-G35)/G35*100</f>
        <v>-28.078293150451429</v>
      </c>
      <c r="J52" s="34">
        <v>1069715</v>
      </c>
      <c r="K52" s="33">
        <f>(J52-J51)/J51*100</f>
        <v>-42.351789807128831</v>
      </c>
      <c r="L52" s="35">
        <f>(J52-J35)/J35*100</f>
        <v>-23.554436596165555</v>
      </c>
      <c r="M52" s="32">
        <v>10060</v>
      </c>
      <c r="N52" s="33">
        <f>(M52-M51)/M51*100</f>
        <v>-49.459934689776439</v>
      </c>
      <c r="O52" s="33">
        <f>(M52-M35)/M35*100</f>
        <v>-37.604664144390007</v>
      </c>
      <c r="P52" s="34">
        <v>3587</v>
      </c>
      <c r="Q52" s="33">
        <f>(P52-P51)/P51*100</f>
        <v>-46.937869822485204</v>
      </c>
      <c r="R52" s="36">
        <f>(P52-P35)/P35*100</f>
        <v>-25.734989648033125</v>
      </c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</row>
    <row r="53" spans="1:38" ht="14.1" hidden="1" customHeight="1" x14ac:dyDescent="0.25">
      <c r="A53" s="2"/>
      <c r="B53" s="76" t="s">
        <v>31</v>
      </c>
      <c r="C53" s="30"/>
      <c r="D53" s="21">
        <v>0.17</v>
      </c>
      <c r="E53" s="29">
        <v>0.39</v>
      </c>
      <c r="F53" s="31" t="s">
        <v>27</v>
      </c>
      <c r="G53" s="32">
        <v>9437472</v>
      </c>
      <c r="H53" s="33">
        <f>(G53-G52)/G52*100</f>
        <v>48.323301278641019</v>
      </c>
      <c r="I53" s="33">
        <f>(G53-G36)/G36*100</f>
        <v>16.311886117908745</v>
      </c>
      <c r="J53" s="34">
        <v>1571560</v>
      </c>
      <c r="K53" s="33">
        <f>(J53-J52)/J52*100</f>
        <v>46.913897626938017</v>
      </c>
      <c r="L53" s="35">
        <f>(J53-J36)/J36*100</f>
        <v>8.9157080740778731</v>
      </c>
      <c r="M53" s="32">
        <v>15866</v>
      </c>
      <c r="N53" s="33">
        <f>(M53-M52)/M52*100</f>
        <v>57.713717693836976</v>
      </c>
      <c r="O53" s="33">
        <f>(M53-M36)/M36*100</f>
        <v>1.6204445013770576</v>
      </c>
      <c r="P53" s="34">
        <v>6115</v>
      </c>
      <c r="Q53" s="33">
        <f>(P53-P52)/P52*100</f>
        <v>70.476721494284917</v>
      </c>
      <c r="R53" s="36">
        <f>(P53-P36)/P36*100</f>
        <v>9.7648537066953871</v>
      </c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</row>
    <row r="54" spans="1:38" ht="6" hidden="1" customHeight="1" x14ac:dyDescent="0.25">
      <c r="A54" s="2"/>
      <c r="B54" s="76"/>
      <c r="C54" s="30"/>
      <c r="D54" s="21"/>
      <c r="E54" s="29"/>
      <c r="F54" s="31"/>
      <c r="G54" s="32"/>
      <c r="H54" s="33"/>
      <c r="I54" s="33"/>
      <c r="J54" s="34"/>
      <c r="K54" s="33"/>
      <c r="L54" s="35"/>
      <c r="M54" s="32"/>
      <c r="N54" s="33"/>
      <c r="O54" s="33"/>
      <c r="P54" s="34"/>
      <c r="Q54" s="33"/>
      <c r="R54" s="36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</row>
    <row r="55" spans="1:38" ht="14.1" hidden="1" customHeight="1" x14ac:dyDescent="0.25">
      <c r="A55" s="2"/>
      <c r="B55" s="76" t="s">
        <v>33</v>
      </c>
      <c r="C55" s="30"/>
      <c r="D55" s="21">
        <v>0.18</v>
      </c>
      <c r="E55" s="29">
        <v>0.45</v>
      </c>
      <c r="F55" s="31" t="s">
        <v>51</v>
      </c>
      <c r="G55" s="32">
        <v>10887058</v>
      </c>
      <c r="H55" s="33">
        <f>(G55-G53)/G53*100</f>
        <v>15.359897226714949</v>
      </c>
      <c r="I55" s="33">
        <f>(G55-G38)/G38*100</f>
        <v>2.8923429172053056E-2</v>
      </c>
      <c r="J55" s="34">
        <v>1616030</v>
      </c>
      <c r="K55" s="33">
        <f>(J55-J53)/J53*100</f>
        <v>2.8296724273969813</v>
      </c>
      <c r="L55" s="35">
        <f>(J55-J38)/J38*100</f>
        <v>1.0951985051200388</v>
      </c>
      <c r="M55" s="32">
        <v>19383</v>
      </c>
      <c r="N55" s="33">
        <f>(M55-M53)/M53*100</f>
        <v>22.166897768813815</v>
      </c>
      <c r="O55" s="33">
        <f>(M55-M38)/M38*100</f>
        <v>-9.2778722746250195E-2</v>
      </c>
      <c r="P55" s="34">
        <v>7237</v>
      </c>
      <c r="Q55" s="33">
        <f>(P55-P53)/P53*100</f>
        <v>18.348323793949305</v>
      </c>
      <c r="R55" s="36">
        <f>(P55-P38)/P38*100</f>
        <v>27.232770745428976</v>
      </c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</row>
    <row r="56" spans="1:38" ht="14.1" hidden="1" customHeight="1" x14ac:dyDescent="0.25">
      <c r="A56" s="2"/>
      <c r="B56" s="76" t="s">
        <v>35</v>
      </c>
      <c r="C56" s="30"/>
      <c r="D56" s="21">
        <v>0.18</v>
      </c>
      <c r="E56" s="29">
        <v>0.48</v>
      </c>
      <c r="F56" s="31" t="s">
        <v>45</v>
      </c>
      <c r="G56" s="32">
        <v>9516981</v>
      </c>
      <c r="H56" s="33">
        <f>(G56-G55)/G55*100</f>
        <v>-12.584455782269185</v>
      </c>
      <c r="I56" s="33">
        <f>(G56-G39)/G39*100</f>
        <v>-3.96143474253752</v>
      </c>
      <c r="J56" s="34">
        <v>1571015</v>
      </c>
      <c r="K56" s="33">
        <f>(J56-J55)/J55*100</f>
        <v>-2.7855299715970618</v>
      </c>
      <c r="L56" s="35">
        <f>(J56-J39)/J39*100</f>
        <v>-2.3786206870839011</v>
      </c>
      <c r="M56" s="32">
        <v>17178</v>
      </c>
      <c r="N56" s="33">
        <f>(M56-M55)/M55*100</f>
        <v>-11.375947995666305</v>
      </c>
      <c r="O56" s="33">
        <f>(M56-M39)/M39*100</f>
        <v>-1.5587392550143266</v>
      </c>
      <c r="P56" s="34">
        <v>7605</v>
      </c>
      <c r="Q56" s="33">
        <f>(P56-P55)/P55*100</f>
        <v>5.0849799640735114</v>
      </c>
      <c r="R56" s="36">
        <f>(P56-P39)/P39*100</f>
        <v>17.961842717543046</v>
      </c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</row>
    <row r="57" spans="1:38" ht="14.1" hidden="1" customHeight="1" x14ac:dyDescent="0.25">
      <c r="A57" s="2"/>
      <c r="B57" s="76" t="s">
        <v>37</v>
      </c>
      <c r="C57" s="30"/>
      <c r="D57" s="21">
        <v>0.18</v>
      </c>
      <c r="E57" s="29">
        <v>0.39</v>
      </c>
      <c r="F57" s="31" t="s">
        <v>34</v>
      </c>
      <c r="G57" s="32">
        <v>6805864</v>
      </c>
      <c r="H57" s="33">
        <f>(G57-G56)/G56*100</f>
        <v>-28.487153646728935</v>
      </c>
      <c r="I57" s="33">
        <f>(G57-G40)/G40*100</f>
        <v>-5.0724356701565263</v>
      </c>
      <c r="J57" s="34">
        <v>1298096</v>
      </c>
      <c r="K57" s="33">
        <f>(J57-J56)/J56*100</f>
        <v>-17.37214475991636</v>
      </c>
      <c r="L57" s="35">
        <f>(J57-J40)/J40*100</f>
        <v>-2.7291521951387656</v>
      </c>
      <c r="M57" s="32">
        <v>12412</v>
      </c>
      <c r="N57" s="33">
        <f>(M57-M56)/M56*100</f>
        <v>-27.744789847479336</v>
      </c>
      <c r="O57" s="33">
        <f>(M57-M40)/M40*100</f>
        <v>-12.288884177796621</v>
      </c>
      <c r="P57" s="34">
        <v>5072</v>
      </c>
      <c r="Q57" s="33">
        <f>(P57-P56)/P56*100</f>
        <v>-33.307034845496389</v>
      </c>
      <c r="R57" s="36">
        <f>(P57-P40)/P40*100</f>
        <v>-20.675633406318422</v>
      </c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</row>
    <row r="58" spans="1:38" ht="6" hidden="1" customHeight="1" x14ac:dyDescent="0.25">
      <c r="A58" s="2"/>
      <c r="B58" s="76"/>
      <c r="C58" s="30"/>
      <c r="D58" s="21"/>
      <c r="E58" s="29"/>
      <c r="F58" s="31"/>
      <c r="G58" s="32"/>
      <c r="H58" s="33"/>
      <c r="I58" s="33"/>
      <c r="J58" s="34"/>
      <c r="K58" s="33"/>
      <c r="L58" s="35"/>
      <c r="M58" s="32"/>
      <c r="N58" s="33"/>
      <c r="O58" s="33"/>
      <c r="P58" s="34"/>
      <c r="Q58" s="33"/>
      <c r="R58" s="36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</row>
    <row r="59" spans="1:38" ht="14.1" hidden="1" customHeight="1" x14ac:dyDescent="0.25">
      <c r="A59" s="2"/>
      <c r="B59" s="76" t="s">
        <v>38</v>
      </c>
      <c r="C59" s="30"/>
      <c r="D59" s="21">
        <v>0.17</v>
      </c>
      <c r="E59" s="29">
        <v>0.38</v>
      </c>
      <c r="F59" s="31" t="s">
        <v>32</v>
      </c>
      <c r="G59" s="32">
        <v>11785466</v>
      </c>
      <c r="H59" s="33">
        <f>(G59-G57)/G57*100</f>
        <v>73.166345962834399</v>
      </c>
      <c r="I59" s="33">
        <f>(G59-G42)/G42*100</f>
        <v>-1.7755789490177487</v>
      </c>
      <c r="J59" s="34">
        <v>1802274</v>
      </c>
      <c r="K59" s="33">
        <f>(J59-J57)/J57*100</f>
        <v>38.839808457926075</v>
      </c>
      <c r="L59" s="35">
        <f>(J59-J42)/J42*100</f>
        <v>0.93646058111968677</v>
      </c>
      <c r="M59" s="32">
        <v>19673</v>
      </c>
      <c r="N59" s="33">
        <f>(M59-M57)/M57*100</f>
        <v>58.499838865613917</v>
      </c>
      <c r="O59" s="33">
        <f>(M59-M42)/M42*100</f>
        <v>-10.601654094337908</v>
      </c>
      <c r="P59" s="34">
        <v>6835</v>
      </c>
      <c r="Q59" s="33">
        <f>(P59-P57)/P57*100</f>
        <v>34.759463722397477</v>
      </c>
      <c r="R59" s="36">
        <f>(P59-P42)/P42*100</f>
        <v>-6.8420335286901999</v>
      </c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</row>
    <row r="60" spans="1:38" ht="14.1" hidden="1" customHeight="1" x14ac:dyDescent="0.25">
      <c r="A60" s="2"/>
      <c r="B60" s="76" t="s">
        <v>40</v>
      </c>
      <c r="C60" s="30"/>
      <c r="D60" s="21">
        <v>0.19</v>
      </c>
      <c r="E60" s="29">
        <v>0.4</v>
      </c>
      <c r="F60" s="31" t="s">
        <v>39</v>
      </c>
      <c r="G60" s="32">
        <v>7572929</v>
      </c>
      <c r="H60" s="33">
        <f>(G60-G59)/G59*100</f>
        <v>-35.743491178032336</v>
      </c>
      <c r="I60" s="33">
        <f>(G60-G43)/G43*100</f>
        <v>-23.449398597553149</v>
      </c>
      <c r="J60" s="34">
        <v>1382510</v>
      </c>
      <c r="K60" s="33">
        <f>(J60-J59)/J59*100</f>
        <v>-23.290798180520831</v>
      </c>
      <c r="L60" s="35">
        <f>(J60-J43)/J43*100</f>
        <v>-11.089288217824201</v>
      </c>
      <c r="M60" s="32">
        <v>14256</v>
      </c>
      <c r="N60" s="33">
        <f>(M60-M59)/M59*100</f>
        <v>-27.535200528643315</v>
      </c>
      <c r="O60" s="33">
        <f>(M60-M43)/M43*100</f>
        <v>-21.978984238178633</v>
      </c>
      <c r="P60" s="34">
        <v>5552</v>
      </c>
      <c r="Q60" s="33">
        <f>(P60-P59)/P59*100</f>
        <v>-18.771031455742502</v>
      </c>
      <c r="R60" s="36">
        <f>(P60-P43)/P43*100</f>
        <v>-19.838290499566849</v>
      </c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</row>
    <row r="61" spans="1:38" ht="14.1" hidden="1" customHeight="1" x14ac:dyDescent="0.25">
      <c r="A61" s="2"/>
      <c r="B61" s="76" t="s">
        <v>41</v>
      </c>
      <c r="C61" s="30"/>
      <c r="D61" s="21">
        <v>0.18</v>
      </c>
      <c r="E61" s="29">
        <v>0.45</v>
      </c>
      <c r="F61" s="31" t="s">
        <v>51</v>
      </c>
      <c r="G61" s="32">
        <v>11138997</v>
      </c>
      <c r="H61" s="33">
        <f>(G61-G60)/G60*100</f>
        <v>47.089679567839603</v>
      </c>
      <c r="I61" s="33">
        <f>(G61-G44)/G44*100</f>
        <v>50.257659783868483</v>
      </c>
      <c r="J61" s="34">
        <v>1650720</v>
      </c>
      <c r="K61" s="33">
        <f>(J61-J60)/J60*100</f>
        <v>19.400221336554527</v>
      </c>
      <c r="L61" s="35">
        <f>(J61-J44)/J44*100</f>
        <v>24.019452794367012</v>
      </c>
      <c r="M61" s="32">
        <v>20001</v>
      </c>
      <c r="N61" s="33">
        <f>(M61-M60)/M60*100</f>
        <v>40.29882154882155</v>
      </c>
      <c r="O61" s="33">
        <f>(M61-M44)/M44*100</f>
        <v>46.710188513166578</v>
      </c>
      <c r="P61" s="34">
        <v>7427</v>
      </c>
      <c r="Q61" s="33">
        <f>(P61-P60)/P60*100</f>
        <v>33.771613832853028</v>
      </c>
      <c r="R61" s="36">
        <f>(P61-P44)/P44*100</f>
        <v>57.251746771120047</v>
      </c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</row>
    <row r="62" spans="1:38" ht="6" hidden="1" customHeight="1" x14ac:dyDescent="0.25">
      <c r="A62" s="2"/>
      <c r="B62" s="76"/>
      <c r="C62" s="30"/>
      <c r="D62" s="21"/>
      <c r="E62" s="29"/>
      <c r="F62" s="31"/>
      <c r="G62" s="32"/>
      <c r="H62" s="33"/>
      <c r="I62" s="33"/>
      <c r="J62" s="34"/>
      <c r="K62" s="33"/>
      <c r="L62" s="35"/>
      <c r="M62" s="32"/>
      <c r="N62" s="33"/>
      <c r="O62" s="33"/>
      <c r="P62" s="34"/>
      <c r="Q62" s="33"/>
      <c r="R62" s="36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</row>
    <row r="63" spans="1:38" ht="14.1" hidden="1" customHeight="1" x14ac:dyDescent="0.25">
      <c r="A63" s="2"/>
      <c r="B63" s="76" t="s">
        <v>42</v>
      </c>
      <c r="C63" s="30"/>
      <c r="D63" s="21">
        <v>0.18</v>
      </c>
      <c r="E63" s="29">
        <v>0.43</v>
      </c>
      <c r="F63" s="31" t="s">
        <v>45</v>
      </c>
      <c r="G63" s="32">
        <v>9743758</v>
      </c>
      <c r="H63" s="33">
        <f>(G63-G61)/G61*100</f>
        <v>-12.525714837700377</v>
      </c>
      <c r="I63" s="33">
        <f>(G63-G46)/G46*100</f>
        <v>-18.465612578698661</v>
      </c>
      <c r="J63" s="34">
        <v>1552663</v>
      </c>
      <c r="K63" s="33">
        <f>(J63-J61)/J61*100</f>
        <v>-5.9402563729766404</v>
      </c>
      <c r="L63" s="35">
        <f>(J63-J46)/J46*100</f>
        <v>-9.4209793408173006</v>
      </c>
      <c r="M63" s="32">
        <v>17604</v>
      </c>
      <c r="N63" s="33">
        <f>(M63-M61)/M61*100</f>
        <v>-11.984400779961002</v>
      </c>
      <c r="O63" s="33">
        <f>(M63-M46)/M46*100</f>
        <v>-17.449003516998829</v>
      </c>
      <c r="P63" s="34">
        <v>6621</v>
      </c>
      <c r="Q63" s="33">
        <f>(P63-P61)/P61*100</f>
        <v>-10.85229567793187</v>
      </c>
      <c r="R63" s="36">
        <f>(P63-P46)/P46*100</f>
        <v>1.083969465648855</v>
      </c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</row>
    <row r="64" spans="1:38" ht="14.1" hidden="1" customHeight="1" x14ac:dyDescent="0.25">
      <c r="A64" s="2"/>
      <c r="B64" s="76" t="s">
        <v>44</v>
      </c>
      <c r="C64" s="30"/>
      <c r="D64" s="21">
        <v>0.18</v>
      </c>
      <c r="E64" s="29">
        <v>0.37</v>
      </c>
      <c r="F64" s="31" t="s">
        <v>39</v>
      </c>
      <c r="G64" s="32">
        <v>7242456</v>
      </c>
      <c r="H64" s="33">
        <f>(G64-G63)/G63*100</f>
        <v>-25.670814073994858</v>
      </c>
      <c r="I64" s="33">
        <f>(G64-G47)/G47*100</f>
        <v>-25.227038108579979</v>
      </c>
      <c r="J64" s="34">
        <v>1315452</v>
      </c>
      <c r="K64" s="33">
        <f>(J64-J63)/J63*100</f>
        <v>-15.277687431206902</v>
      </c>
      <c r="L64" s="35">
        <f>(J64-J47)/J47*100</f>
        <v>-13.240091333717627</v>
      </c>
      <c r="M64" s="32">
        <v>13325</v>
      </c>
      <c r="N64" s="33">
        <f>(M64-M63)/M63*100</f>
        <v>-24.306975687343783</v>
      </c>
      <c r="O64" s="33">
        <f>(M64-M47)/M47*100</f>
        <v>-23.939722586905646</v>
      </c>
      <c r="P64" s="34">
        <v>4866</v>
      </c>
      <c r="Q64" s="33">
        <f>(P64-P63)/P63*100</f>
        <v>-26.506570004531039</v>
      </c>
      <c r="R64" s="36">
        <f>(P64-P47)/P47*100</f>
        <v>-6.1161489484854332</v>
      </c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</row>
    <row r="65" spans="1:49" ht="14.1" hidden="1" customHeight="1" x14ac:dyDescent="0.25">
      <c r="A65" s="2"/>
      <c r="B65" s="76" t="s">
        <v>46</v>
      </c>
      <c r="C65" s="30"/>
      <c r="D65" s="21">
        <v>0.17</v>
      </c>
      <c r="E65" s="29">
        <v>0.46</v>
      </c>
      <c r="F65" s="31" t="s">
        <v>52</v>
      </c>
      <c r="G65" s="32">
        <v>11580584</v>
      </c>
      <c r="H65" s="33">
        <f>(G65-G64)/G64*100</f>
        <v>59.898575842228105</v>
      </c>
      <c r="I65" s="33">
        <f>(G65-G48)/G48*100</f>
        <v>57.814131038539053</v>
      </c>
      <c r="J65" s="34">
        <v>1783812</v>
      </c>
      <c r="K65" s="33">
        <f>(J65-J64)/J64*100</f>
        <v>35.604491840067141</v>
      </c>
      <c r="L65" s="35">
        <f>(J65-J48)/J48*100</f>
        <v>26.498211535243112</v>
      </c>
      <c r="M65" s="32">
        <v>19957</v>
      </c>
      <c r="N65" s="33">
        <f>(M65-M64)/M64*100</f>
        <v>49.771106941838653</v>
      </c>
      <c r="O65" s="33">
        <f>(M65-M48)/M48*100</f>
        <v>45.406193078324222</v>
      </c>
      <c r="P65" s="34">
        <v>8265</v>
      </c>
      <c r="Q65" s="33">
        <f>(P65-P64)/P64*100</f>
        <v>69.852034525277446</v>
      </c>
      <c r="R65" s="36">
        <f>(P65-P48)/P48*100</f>
        <v>85.397039030955597</v>
      </c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</row>
    <row r="66" spans="1:49" ht="14.1" customHeight="1" x14ac:dyDescent="0.25">
      <c r="A66" s="2"/>
      <c r="B66" s="19" t="s">
        <v>57</v>
      </c>
      <c r="C66" s="30"/>
      <c r="D66" s="21">
        <v>0.18275105954461601</v>
      </c>
      <c r="E66" s="29">
        <v>0.51846056453398204</v>
      </c>
      <c r="F66" s="23">
        <v>246</v>
      </c>
      <c r="G66" s="32">
        <v>104755617</v>
      </c>
      <c r="H66" s="25" t="s">
        <v>14</v>
      </c>
      <c r="I66" s="33">
        <v>-4.1845516772141398</v>
      </c>
      <c r="J66" s="34">
        <v>18014292</v>
      </c>
      <c r="K66" s="25" t="s">
        <v>14</v>
      </c>
      <c r="L66" s="35">
        <v>-2.45994690450445</v>
      </c>
      <c r="M66" s="32">
        <v>191442</v>
      </c>
      <c r="N66" s="25" t="s">
        <v>14</v>
      </c>
      <c r="O66" s="33">
        <v>4.6336984324785204</v>
      </c>
      <c r="P66" s="34">
        <v>93400</v>
      </c>
      <c r="Q66" s="25" t="s">
        <v>14</v>
      </c>
      <c r="R66" s="36">
        <v>10.795164715233</v>
      </c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</row>
    <row r="67" spans="1:49" ht="14.1" customHeight="1" x14ac:dyDescent="0.25">
      <c r="A67" s="2"/>
      <c r="B67" s="19" t="s">
        <v>58</v>
      </c>
      <c r="C67" s="30"/>
      <c r="D67" s="21">
        <v>0.19</v>
      </c>
      <c r="E67" s="29">
        <v>0.66</v>
      </c>
      <c r="F67" s="23">
        <v>245</v>
      </c>
      <c r="G67" s="32">
        <v>97952127</v>
      </c>
      <c r="H67" s="25" t="s">
        <v>14</v>
      </c>
      <c r="I67" s="33">
        <f>(G67-G66)/G66*100</f>
        <v>-6.4946302593015135</v>
      </c>
      <c r="J67" s="34">
        <v>16138067</v>
      </c>
      <c r="K67" s="25" t="s">
        <v>14</v>
      </c>
      <c r="L67" s="35">
        <f>(J67-J66)/J66*100</f>
        <v>-10.415202551396414</v>
      </c>
      <c r="M67" s="32">
        <v>186204</v>
      </c>
      <c r="N67" s="25" t="s">
        <v>14</v>
      </c>
      <c r="O67" s="33">
        <f>(M67-M66)/M66*100</f>
        <v>-2.7360767229761498</v>
      </c>
      <c r="P67" s="34">
        <v>99042</v>
      </c>
      <c r="Q67" s="25" t="s">
        <v>14</v>
      </c>
      <c r="R67" s="36">
        <f>(P67-P66)/P66*100</f>
        <v>6.0406852248394003</v>
      </c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</row>
    <row r="68" spans="1:49" ht="14.1" customHeight="1" x14ac:dyDescent="0.25">
      <c r="A68" s="2"/>
      <c r="B68" s="19" t="s">
        <v>59</v>
      </c>
      <c r="C68" s="30"/>
      <c r="D68" s="21">
        <v>0.18</v>
      </c>
      <c r="E68" s="29">
        <v>0.52</v>
      </c>
      <c r="F68" s="23">
        <v>248</v>
      </c>
      <c r="G68" s="32">
        <v>94763551</v>
      </c>
      <c r="H68" s="25" t="s">
        <v>14</v>
      </c>
      <c r="I68" s="33">
        <v>-3.26</v>
      </c>
      <c r="J68" s="34">
        <v>16089267</v>
      </c>
      <c r="K68" s="25" t="s">
        <v>14</v>
      </c>
      <c r="L68" s="35">
        <v>-0.35</v>
      </c>
      <c r="M68" s="32">
        <v>167129</v>
      </c>
      <c r="N68" s="25" t="s">
        <v>14</v>
      </c>
      <c r="O68" s="33">
        <v>-10.24</v>
      </c>
      <c r="P68" s="34">
        <v>83131</v>
      </c>
      <c r="Q68" s="25" t="s">
        <v>14</v>
      </c>
      <c r="R68" s="36">
        <v>-16.059999999999999</v>
      </c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</row>
    <row r="69" spans="1:49" ht="14.1" customHeight="1" x14ac:dyDescent="0.25">
      <c r="A69" s="2"/>
      <c r="B69" s="19" t="s">
        <v>73</v>
      </c>
      <c r="C69" s="30"/>
      <c r="D69" s="21">
        <v>0.14000000000000001</v>
      </c>
      <c r="E69" s="29">
        <v>0.44</v>
      </c>
      <c r="F69" s="23">
        <v>249</v>
      </c>
      <c r="G69" s="32">
        <v>88483188</v>
      </c>
      <c r="H69" s="25" t="s">
        <v>14</v>
      </c>
      <c r="I69" s="33">
        <v>-6.63</v>
      </c>
      <c r="J69" s="34">
        <v>15916923</v>
      </c>
      <c r="K69" s="25" t="s">
        <v>14</v>
      </c>
      <c r="L69" s="35">
        <v>-1.07</v>
      </c>
      <c r="M69" s="32">
        <v>125260</v>
      </c>
      <c r="N69" s="25" t="s">
        <v>14</v>
      </c>
      <c r="O69" s="33">
        <v>-25.05</v>
      </c>
      <c r="P69" s="34">
        <v>69745</v>
      </c>
      <c r="Q69" s="25" t="s">
        <v>14</v>
      </c>
      <c r="R69" s="36">
        <v>-16.100000000000001</v>
      </c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</row>
    <row r="70" spans="1:49" ht="14.1" customHeight="1" x14ac:dyDescent="0.25">
      <c r="A70" s="2"/>
      <c r="B70" s="19" t="s">
        <v>74</v>
      </c>
      <c r="C70" s="30"/>
      <c r="D70" s="21">
        <v>0.12</v>
      </c>
      <c r="E70" s="29">
        <v>0.38</v>
      </c>
      <c r="F70" s="23">
        <v>247</v>
      </c>
      <c r="G70" s="32">
        <v>83584142</v>
      </c>
      <c r="H70" s="25" t="s">
        <v>14</v>
      </c>
      <c r="I70" s="33">
        <v>-5.54</v>
      </c>
      <c r="J70" s="34">
        <v>14935624</v>
      </c>
      <c r="K70" s="25" t="s">
        <v>14</v>
      </c>
      <c r="L70" s="35">
        <v>-6.17</v>
      </c>
      <c r="M70" s="32">
        <v>98957</v>
      </c>
      <c r="N70" s="25" t="s">
        <v>14</v>
      </c>
      <c r="O70" s="33">
        <v>-21</v>
      </c>
      <c r="P70" s="34">
        <v>57368</v>
      </c>
      <c r="Q70" s="25" t="s">
        <v>14</v>
      </c>
      <c r="R70" s="36">
        <v>-17.75</v>
      </c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</row>
    <row r="71" spans="1:49" ht="6" hidden="1" customHeight="1" x14ac:dyDescent="0.25">
      <c r="B71" s="76"/>
      <c r="C71" s="30"/>
      <c r="D71" s="21"/>
      <c r="E71" s="29"/>
      <c r="F71" s="39"/>
      <c r="G71" s="32"/>
      <c r="H71" s="33"/>
      <c r="I71" s="33"/>
      <c r="J71" s="34"/>
      <c r="K71" s="33"/>
      <c r="L71" s="35"/>
      <c r="M71" s="32"/>
      <c r="N71" s="33"/>
      <c r="O71" s="33"/>
      <c r="P71" s="34"/>
      <c r="Q71" s="33"/>
      <c r="R71" s="36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</row>
    <row r="72" spans="1:49" ht="14.1" hidden="1" customHeight="1" x14ac:dyDescent="0.25">
      <c r="A72" s="1"/>
      <c r="B72" s="76" t="s">
        <v>75</v>
      </c>
      <c r="C72" s="30"/>
      <c r="D72" s="21">
        <v>0.11</v>
      </c>
      <c r="E72" s="29">
        <v>0.37</v>
      </c>
      <c r="F72" s="31" t="s">
        <v>63</v>
      </c>
      <c r="G72" s="32">
        <v>9549985</v>
      </c>
      <c r="H72" s="33">
        <v>70.63</v>
      </c>
      <c r="I72" s="33">
        <v>-2.1764193173911037</v>
      </c>
      <c r="J72" s="34">
        <v>1571860</v>
      </c>
      <c r="K72" s="33">
        <v>27.93</v>
      </c>
      <c r="L72" s="35">
        <v>0.43448813464020547</v>
      </c>
      <c r="M72" s="32">
        <v>10590</v>
      </c>
      <c r="N72" s="33">
        <v>37.568199532346064</v>
      </c>
      <c r="O72" s="33">
        <v>-29.045226130653269</v>
      </c>
      <c r="P72" s="34">
        <v>5805</v>
      </c>
      <c r="Q72" s="33">
        <v>25.894599869876384</v>
      </c>
      <c r="R72" s="36">
        <v>-29.79</v>
      </c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</row>
    <row r="73" spans="1:49" ht="14.1" hidden="1" customHeight="1" x14ac:dyDescent="0.25">
      <c r="A73" s="1"/>
      <c r="B73" s="76" t="s">
        <v>76</v>
      </c>
      <c r="C73" s="30" t="s">
        <v>29</v>
      </c>
      <c r="D73" s="21">
        <v>0.12</v>
      </c>
      <c r="E73" s="29">
        <v>0.35</v>
      </c>
      <c r="F73" s="31" t="s">
        <v>64</v>
      </c>
      <c r="G73" s="32">
        <v>4467709</v>
      </c>
      <c r="H73" s="33">
        <v>-53.217633326125643</v>
      </c>
      <c r="I73" s="33">
        <v>-14.904427905470719</v>
      </c>
      <c r="J73" s="34">
        <v>879900</v>
      </c>
      <c r="K73" s="33">
        <v>-44.021732215337245</v>
      </c>
      <c r="L73" s="33">
        <v>-9.7847506597739837</v>
      </c>
      <c r="M73" s="32">
        <v>5496</v>
      </c>
      <c r="N73" s="33">
        <v>-48.10198300283286</v>
      </c>
      <c r="O73" s="33">
        <v>-26.973159712994949</v>
      </c>
      <c r="P73" s="34">
        <v>3071</v>
      </c>
      <c r="Q73" s="33">
        <v>-47.097329888027559</v>
      </c>
      <c r="R73" s="40">
        <v>-29.27</v>
      </c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</row>
    <row r="74" spans="1:49" ht="14.1" hidden="1" customHeight="1" x14ac:dyDescent="0.25">
      <c r="A74" s="1"/>
      <c r="B74" s="76" t="s">
        <v>77</v>
      </c>
      <c r="C74" s="30"/>
      <c r="D74" s="21">
        <v>0.12</v>
      </c>
      <c r="E74" s="29">
        <v>0.33</v>
      </c>
      <c r="F74" s="31" t="s">
        <v>65</v>
      </c>
      <c r="G74" s="32">
        <v>6961035</v>
      </c>
      <c r="H74" s="33">
        <v>55.807708156462297</v>
      </c>
      <c r="I74" s="33">
        <v>-26.628865772922701</v>
      </c>
      <c r="J74" s="34">
        <v>1247455</v>
      </c>
      <c r="K74" s="33">
        <v>41.772360495510853</v>
      </c>
      <c r="L74" s="33">
        <v>-19.507555593410416</v>
      </c>
      <c r="M74" s="32">
        <v>8059</v>
      </c>
      <c r="N74" s="33">
        <v>46.633915574963609</v>
      </c>
      <c r="O74" s="33">
        <v>-37.893033292231813</v>
      </c>
      <c r="P74" s="34">
        <v>4121</v>
      </c>
      <c r="Q74" s="33">
        <v>34.190817323347446</v>
      </c>
      <c r="R74" s="40">
        <v>-40.815740341806695</v>
      </c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</row>
    <row r="75" spans="1:49" ht="6" hidden="1" customHeight="1" x14ac:dyDescent="0.25">
      <c r="A75" s="1"/>
      <c r="B75" s="76"/>
      <c r="C75" s="30"/>
      <c r="D75" s="21"/>
      <c r="E75" s="29"/>
      <c r="F75" s="39"/>
      <c r="G75" s="32"/>
      <c r="H75" s="33"/>
      <c r="I75" s="33"/>
      <c r="J75" s="34"/>
      <c r="K75" s="33"/>
      <c r="L75" s="33"/>
      <c r="M75" s="32"/>
      <c r="N75" s="33"/>
      <c r="O75" s="33"/>
      <c r="P75" s="34"/>
      <c r="Q75" s="33"/>
      <c r="R75" s="40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</row>
    <row r="76" spans="1:49" ht="14.1" hidden="1" customHeight="1" x14ac:dyDescent="0.25">
      <c r="A76" s="1"/>
      <c r="B76" s="76" t="s">
        <v>78</v>
      </c>
      <c r="C76" s="30"/>
      <c r="D76" s="21">
        <v>0.12</v>
      </c>
      <c r="E76" s="29">
        <v>0.4</v>
      </c>
      <c r="F76" s="31" t="s">
        <v>66</v>
      </c>
      <c r="G76" s="32">
        <v>7983063</v>
      </c>
      <c r="H76" s="33">
        <v>14.68212701128496</v>
      </c>
      <c r="I76" s="33">
        <v>20.344804817734008</v>
      </c>
      <c r="J76" s="34">
        <v>1283316</v>
      </c>
      <c r="K76" s="33">
        <v>2.8747329562990247</v>
      </c>
      <c r="L76" s="33">
        <v>8.6821866925474911</v>
      </c>
      <c r="M76" s="32">
        <v>9888</v>
      </c>
      <c r="N76" s="33">
        <v>22.695123464449686</v>
      </c>
      <c r="O76" s="33">
        <v>-7.6664487813988229</v>
      </c>
      <c r="P76" s="34">
        <v>5145</v>
      </c>
      <c r="Q76" s="33">
        <v>24.848337782091726</v>
      </c>
      <c r="R76" s="40">
        <v>-13.2085020242915</v>
      </c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</row>
    <row r="77" spans="1:49" ht="14.1" hidden="1" customHeight="1" x14ac:dyDescent="0.25">
      <c r="A77" s="1"/>
      <c r="B77" s="76" t="s">
        <v>79</v>
      </c>
      <c r="C77" s="30"/>
      <c r="D77" s="21">
        <v>0.12</v>
      </c>
      <c r="E77" s="29">
        <v>0.38</v>
      </c>
      <c r="F77" s="31" t="s">
        <v>67</v>
      </c>
      <c r="G77" s="32">
        <v>6962491</v>
      </c>
      <c r="H77" s="33">
        <v>-12.784215782839242</v>
      </c>
      <c r="I77" s="33">
        <v>-8.0955849391931878</v>
      </c>
      <c r="J77" s="34">
        <v>1276447</v>
      </c>
      <c r="K77" s="33">
        <v>-0.53525398265119417</v>
      </c>
      <c r="L77" s="33">
        <v>-5.223926587630114</v>
      </c>
      <c r="M77" s="32">
        <v>8688</v>
      </c>
      <c r="N77" s="33">
        <v>-12.135922330097088</v>
      </c>
      <c r="O77" s="33">
        <v>-22.677109291562832</v>
      </c>
      <c r="P77" s="34">
        <v>4893</v>
      </c>
      <c r="Q77" s="33">
        <v>-4.8979591836734695</v>
      </c>
      <c r="R77" s="40">
        <v>-30.318997436627743</v>
      </c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</row>
    <row r="78" spans="1:49" ht="14.1" hidden="1" customHeight="1" x14ac:dyDescent="0.25">
      <c r="A78" s="1"/>
      <c r="B78" s="76" t="s">
        <v>80</v>
      </c>
      <c r="C78" s="30"/>
      <c r="D78" s="21">
        <v>0.13</v>
      </c>
      <c r="E78" s="29">
        <v>0.36</v>
      </c>
      <c r="F78" s="31" t="s">
        <v>68</v>
      </c>
      <c r="G78" s="32">
        <v>4928147</v>
      </c>
      <c r="H78" s="33">
        <v>-29.218623047412194</v>
      </c>
      <c r="I78" s="33">
        <v>-9.5966494523862984</v>
      </c>
      <c r="J78" s="34">
        <v>1055351</v>
      </c>
      <c r="K78" s="33">
        <v>-17.321204875721435</v>
      </c>
      <c r="L78" s="33">
        <v>-11.140309516191502</v>
      </c>
      <c r="M78" s="32">
        <v>6630</v>
      </c>
      <c r="N78" s="33">
        <v>-23.687845303867402</v>
      </c>
      <c r="O78" s="33">
        <v>-21.024419297200716</v>
      </c>
      <c r="P78" s="34">
        <v>3765</v>
      </c>
      <c r="Q78" s="33">
        <v>-23.053341508277132</v>
      </c>
      <c r="R78" s="40">
        <v>-24.138625831150513</v>
      </c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</row>
    <row r="79" spans="1:49" ht="6" hidden="1" customHeight="1" x14ac:dyDescent="0.25">
      <c r="A79" s="1"/>
      <c r="B79" s="76"/>
      <c r="C79" s="30"/>
      <c r="D79" s="21"/>
      <c r="E79" s="29"/>
      <c r="F79" s="39"/>
      <c r="G79" s="32"/>
      <c r="H79" s="33"/>
      <c r="I79" s="33"/>
      <c r="J79" s="34"/>
      <c r="K79" s="33"/>
      <c r="L79" s="33"/>
      <c r="M79" s="32"/>
      <c r="N79" s="33"/>
      <c r="O79" s="33"/>
      <c r="P79" s="34"/>
      <c r="Q79" s="33"/>
      <c r="R79" s="40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  <c r="AL79" s="7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</row>
    <row r="80" spans="1:49" ht="14.1" hidden="1" customHeight="1" x14ac:dyDescent="0.25">
      <c r="A80" s="1"/>
      <c r="B80" s="76" t="s">
        <v>81</v>
      </c>
      <c r="C80" s="30"/>
      <c r="D80" s="21">
        <v>0.11</v>
      </c>
      <c r="E80" s="29">
        <v>0.39</v>
      </c>
      <c r="F80" s="31" t="s">
        <v>63</v>
      </c>
      <c r="G80" s="32">
        <v>8570793</v>
      </c>
      <c r="H80" s="33">
        <v>73.915124690882806</v>
      </c>
      <c r="I80" s="33">
        <v>-5.9722089659326159</v>
      </c>
      <c r="J80" s="34">
        <v>1462133</v>
      </c>
      <c r="K80" s="33">
        <v>38.544711664649959</v>
      </c>
      <c r="L80" s="33">
        <v>-5.5494044081548282</v>
      </c>
      <c r="M80" s="32">
        <v>9496</v>
      </c>
      <c r="N80" s="33">
        <v>43.227752639517348</v>
      </c>
      <c r="O80" s="33">
        <v>-27.049243297226706</v>
      </c>
      <c r="P80" s="34">
        <v>5737</v>
      </c>
      <c r="Q80" s="33">
        <v>52.377158034528549</v>
      </c>
      <c r="R80" s="40">
        <v>-16.903244495944381</v>
      </c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</row>
    <row r="81" spans="1:49" ht="14.1" hidden="1" customHeight="1" x14ac:dyDescent="0.25">
      <c r="A81" s="1"/>
      <c r="B81" s="76" t="s">
        <v>82</v>
      </c>
      <c r="C81" s="30"/>
      <c r="D81" s="21">
        <v>0.12</v>
      </c>
      <c r="E81" s="29">
        <v>0.36</v>
      </c>
      <c r="F81" s="31" t="s">
        <v>69</v>
      </c>
      <c r="G81" s="32">
        <v>5537177</v>
      </c>
      <c r="H81" s="33">
        <v>-35.394811191916546</v>
      </c>
      <c r="I81" s="33">
        <v>-26.246860397108733</v>
      </c>
      <c r="J81" s="34">
        <v>1159738</v>
      </c>
      <c r="K81" s="33">
        <v>-20.681771083752299</v>
      </c>
      <c r="L81" s="33">
        <v>-17.110831416088278</v>
      </c>
      <c r="M81" s="32">
        <v>6915</v>
      </c>
      <c r="N81" s="33">
        <v>-27.179865206402699</v>
      </c>
      <c r="O81" s="33">
        <v>-28.770086526576023</v>
      </c>
      <c r="P81" s="34">
        <v>4211</v>
      </c>
      <c r="Q81" s="33">
        <v>-26.599267910057524</v>
      </c>
      <c r="R81" s="40">
        <v>-22.662993572084481</v>
      </c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</row>
    <row r="82" spans="1:49" ht="14.1" hidden="1" customHeight="1" x14ac:dyDescent="0.25">
      <c r="A82" s="1"/>
      <c r="B82" s="76" t="s">
        <v>83</v>
      </c>
      <c r="C82" s="30"/>
      <c r="D82" s="21">
        <v>0.1</v>
      </c>
      <c r="E82" s="29">
        <v>0.34</v>
      </c>
      <c r="F82" s="31" t="s">
        <v>70</v>
      </c>
      <c r="G82" s="32">
        <v>8052990</v>
      </c>
      <c r="H82" s="33">
        <v>45.434939139565159</v>
      </c>
      <c r="I82" s="33">
        <v>43.711238025758838</v>
      </c>
      <c r="J82" s="34">
        <v>1310293</v>
      </c>
      <c r="K82" s="33">
        <v>12.981811409128612</v>
      </c>
      <c r="L82" s="33">
        <v>15.480538389133509</v>
      </c>
      <c r="M82" s="32">
        <v>8342</v>
      </c>
      <c r="N82" s="33">
        <v>20.636297903109181</v>
      </c>
      <c r="O82" s="33">
        <v>8.1130119232763089</v>
      </c>
      <c r="P82" s="34">
        <v>4493</v>
      </c>
      <c r="Q82" s="33">
        <v>6.6967466160056999</v>
      </c>
      <c r="R82" s="40">
        <v>2.4162297697743331</v>
      </c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</row>
    <row r="83" spans="1:49" ht="6" hidden="1" customHeight="1" x14ac:dyDescent="0.25">
      <c r="A83" s="1"/>
      <c r="B83" s="76"/>
      <c r="C83" s="30"/>
      <c r="D83" s="21"/>
      <c r="E83" s="29"/>
      <c r="F83" s="39"/>
      <c r="G83" s="32"/>
      <c r="H83" s="33"/>
      <c r="I83" s="33"/>
      <c r="J83" s="34"/>
      <c r="K83" s="33"/>
      <c r="L83" s="33"/>
      <c r="M83" s="32"/>
      <c r="N83" s="33"/>
      <c r="O83" s="33"/>
      <c r="P83" s="34"/>
      <c r="Q83" s="33"/>
      <c r="R83" s="40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7"/>
      <c r="AL83" s="7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</row>
    <row r="84" spans="1:49" ht="14.1" hidden="1" customHeight="1" x14ac:dyDescent="0.25">
      <c r="A84" s="1"/>
      <c r="B84" s="76" t="s">
        <v>84</v>
      </c>
      <c r="C84" s="30"/>
      <c r="D84" s="21">
        <v>0.13</v>
      </c>
      <c r="E84" s="29">
        <v>0.5</v>
      </c>
      <c r="F84" s="31" t="s">
        <v>67</v>
      </c>
      <c r="G84" s="32">
        <v>6965864</v>
      </c>
      <c r="H84" s="33">
        <v>-13.499656649269401</v>
      </c>
      <c r="I84" s="33">
        <v>-23.764667462013193</v>
      </c>
      <c r="J84" s="34">
        <v>1219493</v>
      </c>
      <c r="K84" s="33">
        <v>-6.9297477739711653</v>
      </c>
      <c r="L84" s="33">
        <v>-18.726528359905924</v>
      </c>
      <c r="M84" s="32">
        <v>9036</v>
      </c>
      <c r="N84" s="33">
        <v>8.3193478782066652</v>
      </c>
      <c r="O84" s="33">
        <v>-25.463994060876022</v>
      </c>
      <c r="P84" s="34">
        <v>6081</v>
      </c>
      <c r="Q84" s="33">
        <v>35.343868239483641</v>
      </c>
      <c r="R84" s="40">
        <v>-7.188644688644688</v>
      </c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</row>
    <row r="85" spans="1:49" ht="14.1" hidden="1" customHeight="1" x14ac:dyDescent="0.25">
      <c r="A85" s="1"/>
      <c r="B85" s="76" t="s">
        <v>85</v>
      </c>
      <c r="C85" s="30"/>
      <c r="D85" s="21">
        <v>0.12</v>
      </c>
      <c r="E85" s="29">
        <v>0.36</v>
      </c>
      <c r="F85" s="31" t="s">
        <v>69</v>
      </c>
      <c r="G85" s="32">
        <v>5259263</v>
      </c>
      <c r="H85" s="33">
        <v>-24.499487787875275</v>
      </c>
      <c r="I85" s="33">
        <v>-28.559123572001035</v>
      </c>
      <c r="J85" s="34">
        <v>1064149</v>
      </c>
      <c r="K85" s="33">
        <v>-12.738408502549831</v>
      </c>
      <c r="L85" s="33">
        <v>-18.175680819112838</v>
      </c>
      <c r="M85" s="32">
        <v>6400</v>
      </c>
      <c r="N85" s="33">
        <v>-29.172200088534751</v>
      </c>
      <c r="O85" s="33">
        <v>-30.668399956667752</v>
      </c>
      <c r="P85" s="34">
        <v>3779</v>
      </c>
      <c r="Q85" s="33">
        <v>-37.855615852655809</v>
      </c>
      <c r="R85" s="40">
        <v>-13.325688073394495</v>
      </c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</row>
    <row r="86" spans="1:49" ht="14.1" hidden="1" customHeight="1" x14ac:dyDescent="0.25">
      <c r="A86" s="1"/>
      <c r="B86" s="76" t="s">
        <v>86</v>
      </c>
      <c r="C86" s="30"/>
      <c r="D86" s="21">
        <v>0.11</v>
      </c>
      <c r="E86" s="29">
        <v>0.45</v>
      </c>
      <c r="F86" s="31" t="s">
        <v>71</v>
      </c>
      <c r="G86" s="32">
        <v>8345625</v>
      </c>
      <c r="H86" s="33">
        <v>58.684306147078026</v>
      </c>
      <c r="I86" s="33">
        <v>49.10876441954224</v>
      </c>
      <c r="J86" s="34">
        <v>1405489</v>
      </c>
      <c r="K86" s="33">
        <v>32.076335174867431</v>
      </c>
      <c r="L86" s="33">
        <v>14.392672300478655</v>
      </c>
      <c r="M86" s="32">
        <v>9417</v>
      </c>
      <c r="N86" s="33">
        <v>47.140625</v>
      </c>
      <c r="O86" s="33">
        <v>22.330475448168354</v>
      </c>
      <c r="P86" s="34">
        <v>6267</v>
      </c>
      <c r="Q86" s="33">
        <v>65.837523154273612</v>
      </c>
      <c r="R86" s="40">
        <v>35.914118412491867</v>
      </c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7"/>
      <c r="AL86" s="7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</row>
    <row r="87" spans="1:49" ht="14.1" customHeight="1" x14ac:dyDescent="0.25">
      <c r="A87" s="1"/>
      <c r="B87" s="19" t="s">
        <v>109</v>
      </c>
      <c r="C87" s="30"/>
      <c r="D87" s="21">
        <v>0.09</v>
      </c>
      <c r="E87" s="29">
        <v>0.31</v>
      </c>
      <c r="F87" s="23">
        <v>250</v>
      </c>
      <c r="G87" s="32">
        <v>75207958</v>
      </c>
      <c r="H87" s="25" t="s">
        <v>14</v>
      </c>
      <c r="I87" s="33">
        <v>-10.02</v>
      </c>
      <c r="J87" s="34">
        <v>13970707</v>
      </c>
      <c r="K87" s="25" t="s">
        <v>14</v>
      </c>
      <c r="L87" s="35">
        <v>-6.46</v>
      </c>
      <c r="M87" s="32">
        <v>69701</v>
      </c>
      <c r="N87" s="25" t="s">
        <v>14</v>
      </c>
      <c r="O87" s="33">
        <v>-29.56</v>
      </c>
      <c r="P87" s="34">
        <v>43684</v>
      </c>
      <c r="Q87" s="25" t="s">
        <v>14</v>
      </c>
      <c r="R87" s="36">
        <v>-23.85</v>
      </c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7"/>
      <c r="AL87" s="7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</row>
    <row r="88" spans="1:49" ht="6" hidden="1" customHeight="1" x14ac:dyDescent="0.25">
      <c r="A88" s="1"/>
      <c r="B88" s="76"/>
      <c r="C88" s="30"/>
      <c r="D88" s="21"/>
      <c r="E88" s="29"/>
      <c r="F88" s="39"/>
      <c r="G88" s="32"/>
      <c r="H88" s="33"/>
      <c r="I88" s="33"/>
      <c r="J88" s="34"/>
      <c r="K88" s="33"/>
      <c r="L88" s="33"/>
      <c r="M88" s="32"/>
      <c r="N88" s="33"/>
      <c r="O88" s="33"/>
      <c r="P88" s="34"/>
      <c r="Q88" s="33"/>
      <c r="R88" s="40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7"/>
      <c r="AK88" s="7"/>
      <c r="AL88" s="7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</row>
    <row r="89" spans="1:49" ht="14.1" hidden="1" customHeight="1" x14ac:dyDescent="0.25">
      <c r="A89" s="1"/>
      <c r="B89" s="76" t="s">
        <v>72</v>
      </c>
      <c r="C89" s="47" t="s">
        <v>29</v>
      </c>
      <c r="D89" s="21">
        <v>0.1</v>
      </c>
      <c r="E89" s="29">
        <v>0.32</v>
      </c>
      <c r="F89" s="31" t="s">
        <v>87</v>
      </c>
      <c r="G89" s="32">
        <v>6687730</v>
      </c>
      <c r="H89" s="33">
        <f>(G89-G86)/G86*100</f>
        <v>-19.865438478244592</v>
      </c>
      <c r="I89" s="33">
        <f>(G89-G72)/G72*100</f>
        <v>-29.971303619848616</v>
      </c>
      <c r="J89" s="34">
        <v>1137300</v>
      </c>
      <c r="K89" s="33">
        <f>(J89-J86)/J86*100</f>
        <v>-19.081543861246868</v>
      </c>
      <c r="L89" s="33">
        <f>(J89-J72)/J72*100</f>
        <v>-27.646228035575689</v>
      </c>
      <c r="M89" s="32">
        <v>6487</v>
      </c>
      <c r="N89" s="33">
        <f>(M89-M86)/M86*100</f>
        <v>-31.113942869278965</v>
      </c>
      <c r="O89" s="33">
        <f>(M89-M72)/M72*100</f>
        <v>-38.744098205854584</v>
      </c>
      <c r="P89" s="34">
        <v>3610</v>
      </c>
      <c r="Q89" s="33">
        <f>(P89-P86)/P86*100</f>
        <v>-42.396681027604913</v>
      </c>
      <c r="R89" s="36">
        <f>(P89-P72)/P72*100</f>
        <v>-37.812230835486652</v>
      </c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</row>
    <row r="90" spans="1:49" ht="14.1" hidden="1" customHeight="1" x14ac:dyDescent="0.25">
      <c r="A90" s="1"/>
      <c r="B90" s="76" t="s">
        <v>88</v>
      </c>
      <c r="C90" s="47"/>
      <c r="D90" s="21">
        <v>0.1</v>
      </c>
      <c r="E90" s="29">
        <v>0.28000000000000003</v>
      </c>
      <c r="F90" s="31" t="s">
        <v>89</v>
      </c>
      <c r="G90" s="32">
        <v>4647469</v>
      </c>
      <c r="H90" s="33">
        <f>(G90-G89)/G89*100</f>
        <v>-30.507526470117664</v>
      </c>
      <c r="I90" s="33">
        <f>(G90-G73)/G73*100</f>
        <v>4.0235386861588349</v>
      </c>
      <c r="J90" s="34">
        <v>966837</v>
      </c>
      <c r="K90" s="33">
        <f>(J90-J89)/J89*100</f>
        <v>-14.988393563703509</v>
      </c>
      <c r="L90" s="33">
        <f>(J90-J73)/J73*100</f>
        <v>9.8803273099215811</v>
      </c>
      <c r="M90" s="32">
        <v>4677</v>
      </c>
      <c r="N90" s="33">
        <f>(M90-M89)/M89*100</f>
        <v>-27.901957761677199</v>
      </c>
      <c r="O90" s="33">
        <f>(M90-M73)/M73*100</f>
        <v>-14.901746724890829</v>
      </c>
      <c r="P90" s="34">
        <v>2750</v>
      </c>
      <c r="Q90" s="33">
        <f>(P90-P89)/P89*100</f>
        <v>-23.822714681440445</v>
      </c>
      <c r="R90" s="36">
        <f>(P90-P73)/P73*100</f>
        <v>-10.45262129599479</v>
      </c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  <c r="AI90" s="7"/>
      <c r="AJ90" s="7"/>
      <c r="AK90" s="7"/>
      <c r="AL90" s="7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</row>
    <row r="91" spans="1:49" ht="14.1" hidden="1" customHeight="1" x14ac:dyDescent="0.25">
      <c r="A91" s="1"/>
      <c r="B91" s="76" t="s">
        <v>90</v>
      </c>
      <c r="C91" s="47"/>
      <c r="D91" s="21">
        <v>0.1</v>
      </c>
      <c r="E91" s="29">
        <v>0.34</v>
      </c>
      <c r="F91" s="31" t="s">
        <v>91</v>
      </c>
      <c r="G91" s="32">
        <v>7931625</v>
      </c>
      <c r="H91" s="33">
        <f>(G91-G90)/G90*100</f>
        <v>70.665474046195897</v>
      </c>
      <c r="I91" s="33">
        <f>(G91-G74)/G74*100</f>
        <v>13.943185172894548</v>
      </c>
      <c r="J91" s="34">
        <v>1382228</v>
      </c>
      <c r="K91" s="33">
        <f>(J91-J90)/J90*100</f>
        <v>42.963912220984504</v>
      </c>
      <c r="L91" s="33">
        <f>(J91-J74)/J74*100</f>
        <v>10.803836611340689</v>
      </c>
      <c r="M91" s="32">
        <v>8177</v>
      </c>
      <c r="N91" s="33">
        <f>(M91-M90)/M90*100</f>
        <v>74.83429548856104</v>
      </c>
      <c r="O91" s="33">
        <f>(M91-M74)/M74*100</f>
        <v>1.4642015138354634</v>
      </c>
      <c r="P91" s="34">
        <v>4658</v>
      </c>
      <c r="Q91" s="33">
        <f>(P91-P90)/P90*100</f>
        <v>69.381818181818176</v>
      </c>
      <c r="R91" s="36">
        <f>(P91-P74)/P74*100</f>
        <v>13.030817762678963</v>
      </c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  <c r="AF91" s="7"/>
      <c r="AG91" s="7"/>
      <c r="AH91" s="7"/>
      <c r="AI91" s="7"/>
      <c r="AJ91" s="7"/>
      <c r="AK91" s="7"/>
      <c r="AL91" s="7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</row>
    <row r="92" spans="1:49" ht="6" hidden="1" customHeight="1" x14ac:dyDescent="0.25">
      <c r="A92" s="1"/>
      <c r="B92" s="76"/>
      <c r="C92" s="47"/>
      <c r="D92" s="21"/>
      <c r="E92" s="29"/>
      <c r="F92" s="31"/>
      <c r="G92" s="32"/>
      <c r="H92" s="33"/>
      <c r="I92" s="33"/>
      <c r="J92" s="34"/>
      <c r="K92" s="33"/>
      <c r="L92" s="33"/>
      <c r="M92" s="32"/>
      <c r="N92" s="33"/>
      <c r="O92" s="33"/>
      <c r="P92" s="34"/>
      <c r="Q92" s="33"/>
      <c r="R92" s="36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  <c r="AF92" s="7"/>
      <c r="AG92" s="7"/>
      <c r="AH92" s="7"/>
      <c r="AI92" s="7"/>
      <c r="AJ92" s="7"/>
      <c r="AK92" s="7"/>
      <c r="AL92" s="7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</row>
    <row r="93" spans="1:49" ht="14.1" hidden="1" customHeight="1" x14ac:dyDescent="0.25">
      <c r="A93" s="1"/>
      <c r="B93" s="76" t="s">
        <v>92</v>
      </c>
      <c r="C93" s="47"/>
      <c r="D93" s="21">
        <v>0.12</v>
      </c>
      <c r="E93" s="29">
        <v>0.33</v>
      </c>
      <c r="F93" s="31" t="s">
        <v>93</v>
      </c>
      <c r="G93" s="32">
        <v>6046380</v>
      </c>
      <c r="H93" s="33">
        <f>(G93-G91)/G91*100</f>
        <v>-23.768710699257721</v>
      </c>
      <c r="I93" s="33">
        <f>(G93-G76)/G76*100</f>
        <v>-24.259898738115933</v>
      </c>
      <c r="J93" s="34">
        <v>1092826</v>
      </c>
      <c r="K93" s="33">
        <f>(J93-J91)/J91*100</f>
        <v>-20.937356210408122</v>
      </c>
      <c r="L93" s="33">
        <f>(J93-J76)/J76*100</f>
        <v>-14.843577108054445</v>
      </c>
      <c r="M93" s="32">
        <v>7224</v>
      </c>
      <c r="N93" s="33">
        <f>(M93-M91)/M91*100</f>
        <v>-11.654641066405773</v>
      </c>
      <c r="O93" s="33">
        <f>(M93-M76)/M76*100</f>
        <v>-26.941747572815533</v>
      </c>
      <c r="P93" s="34">
        <v>3635</v>
      </c>
      <c r="Q93" s="33">
        <f>(P93-P91)/P91*100</f>
        <v>-21.962215543151569</v>
      </c>
      <c r="R93" s="36">
        <f>(P93-P76)/P76*100</f>
        <v>-29.348882410106903</v>
      </c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  <c r="AF93" s="7"/>
      <c r="AG93" s="7"/>
      <c r="AH93" s="7"/>
      <c r="AI93" s="7"/>
      <c r="AJ93" s="7"/>
      <c r="AK93" s="7"/>
      <c r="AL93" s="7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</row>
    <row r="94" spans="1:49" ht="14.1" hidden="1" customHeight="1" x14ac:dyDescent="0.25">
      <c r="A94" s="1"/>
      <c r="B94" s="76" t="s">
        <v>94</v>
      </c>
      <c r="C94" s="47"/>
      <c r="D94" s="21">
        <v>0.1</v>
      </c>
      <c r="E94" s="29">
        <v>0.31</v>
      </c>
      <c r="F94" s="31" t="s">
        <v>95</v>
      </c>
      <c r="G94" s="32">
        <v>4719582</v>
      </c>
      <c r="H94" s="33">
        <f>(G94-G93)/G93*100</f>
        <v>-21.943675389241164</v>
      </c>
      <c r="I94" s="33">
        <f>(G94-G77)/G77*100</f>
        <v>-32.214174495880854</v>
      </c>
      <c r="J94" s="34">
        <v>988406</v>
      </c>
      <c r="K94" s="33">
        <f>(J94-J93)/J93*100</f>
        <v>-9.5550435293450207</v>
      </c>
      <c r="L94" s="33">
        <f>(J94-J77)/J77*100</f>
        <v>-22.565840963236234</v>
      </c>
      <c r="M94" s="32">
        <v>4933</v>
      </c>
      <c r="N94" s="33">
        <f>(M94-M93)/M93*100</f>
        <v>-31.71373200442968</v>
      </c>
      <c r="O94" s="33">
        <f>(M94-M77)/M77*100</f>
        <v>-43.220534069981589</v>
      </c>
      <c r="P94" s="34">
        <v>3076</v>
      </c>
      <c r="Q94" s="33">
        <f>(P94-P93)/P93*100</f>
        <v>-15.378266850068774</v>
      </c>
      <c r="R94" s="36">
        <f>(P94-P77)/P77*100</f>
        <v>-37.134682199059881</v>
      </c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7"/>
      <c r="AI94" s="7"/>
      <c r="AJ94" s="7"/>
      <c r="AK94" s="7"/>
      <c r="AL94" s="7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</row>
    <row r="95" spans="1:49" ht="14.1" hidden="1" customHeight="1" x14ac:dyDescent="0.25">
      <c r="A95" s="1"/>
      <c r="B95" s="76" t="s">
        <v>96</v>
      </c>
      <c r="C95" s="47"/>
      <c r="D95" s="21">
        <v>0.09</v>
      </c>
      <c r="E95" s="29">
        <v>0.4</v>
      </c>
      <c r="F95" s="31" t="s">
        <v>97</v>
      </c>
      <c r="G95" s="32">
        <v>7339044</v>
      </c>
      <c r="H95" s="33">
        <f>(G95-G94)/G94*100</f>
        <v>55.501991489924322</v>
      </c>
      <c r="I95" s="33">
        <f>(G95-G78)/G78*100</f>
        <v>48.920963599503018</v>
      </c>
      <c r="J95" s="34">
        <v>1242409</v>
      </c>
      <c r="K95" s="33">
        <f>(J95-J94)/J94*100</f>
        <v>25.698245457838176</v>
      </c>
      <c r="L95" s="33">
        <f>(J95-J78)/J78*100</f>
        <v>17.724719074506964</v>
      </c>
      <c r="M95" s="32">
        <v>6355</v>
      </c>
      <c r="N95" s="33">
        <f>(M95-M94)/M94*100</f>
        <v>28.826272045408473</v>
      </c>
      <c r="O95" s="33">
        <f>(M95-M78)/M78*100</f>
        <v>-4.1478129713423826</v>
      </c>
      <c r="P95" s="34">
        <v>4945</v>
      </c>
      <c r="Q95" s="33">
        <f>(P95-P94)/P94*100</f>
        <v>60.760728218465545</v>
      </c>
      <c r="R95" s="36">
        <f>(P95-P78)/P78*100</f>
        <v>31.341301460823374</v>
      </c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  <c r="AF95" s="7"/>
      <c r="AG95" s="7"/>
      <c r="AH95" s="7"/>
      <c r="AI95" s="7"/>
      <c r="AJ95" s="7"/>
      <c r="AK95" s="7"/>
      <c r="AL95" s="7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</row>
    <row r="96" spans="1:49" ht="6" hidden="1" customHeight="1" x14ac:dyDescent="0.25">
      <c r="A96" s="1"/>
      <c r="B96" s="76"/>
      <c r="C96" s="47"/>
      <c r="D96" s="21"/>
      <c r="E96" s="29"/>
      <c r="F96" s="31"/>
      <c r="G96" s="32"/>
      <c r="H96" s="33"/>
      <c r="I96" s="33"/>
      <c r="J96" s="34"/>
      <c r="K96" s="33"/>
      <c r="L96" s="33"/>
      <c r="M96" s="32"/>
      <c r="N96" s="33"/>
      <c r="O96" s="33"/>
      <c r="P96" s="34"/>
      <c r="Q96" s="33"/>
      <c r="R96" s="36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  <c r="AF96" s="7"/>
      <c r="AG96" s="7"/>
      <c r="AH96" s="7"/>
      <c r="AI96" s="7"/>
      <c r="AJ96" s="7"/>
      <c r="AK96" s="7"/>
      <c r="AL96" s="7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</row>
    <row r="97" spans="1:49" ht="14.1" hidden="1" customHeight="1" x14ac:dyDescent="0.25">
      <c r="A97" s="1"/>
      <c r="B97" s="76" t="s">
        <v>98</v>
      </c>
      <c r="C97" s="47"/>
      <c r="D97" s="21">
        <v>0.08</v>
      </c>
      <c r="E97" s="29">
        <v>0.25</v>
      </c>
      <c r="F97" s="31" t="s">
        <v>99</v>
      </c>
      <c r="G97" s="32">
        <v>6544783</v>
      </c>
      <c r="H97" s="33">
        <f>(G97-G95)/G95*100</f>
        <v>-10.822404116939481</v>
      </c>
      <c r="I97" s="33">
        <f>(G97-G80)/G80*100</f>
        <v>-23.638536130787433</v>
      </c>
      <c r="J97" s="34">
        <v>1279987</v>
      </c>
      <c r="K97" s="33">
        <f>(J97-J95)/J95*100</f>
        <v>3.0246078384815309</v>
      </c>
      <c r="L97" s="33">
        <f>(J97-J80)/J80*100</f>
        <v>-12.457553451019846</v>
      </c>
      <c r="M97" s="32">
        <v>5147</v>
      </c>
      <c r="N97" s="33">
        <f>(M97-M95)/M95*100</f>
        <v>-19.008654602675058</v>
      </c>
      <c r="O97" s="33">
        <f>(M97-M80)/M80*100</f>
        <v>-45.798230834035387</v>
      </c>
      <c r="P97" s="34">
        <v>3160</v>
      </c>
      <c r="Q97" s="33">
        <f>(P97-P95)/P95*100</f>
        <v>-36.097067745197172</v>
      </c>
      <c r="R97" s="36">
        <f>(P97-P80)/P80*100</f>
        <v>-44.91894718493986</v>
      </c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</row>
    <row r="98" spans="1:49" ht="14.1" hidden="1" customHeight="1" x14ac:dyDescent="0.25">
      <c r="A98" s="1"/>
      <c r="B98" s="76" t="s">
        <v>100</v>
      </c>
      <c r="C98" s="47"/>
      <c r="D98" s="21">
        <v>0.09</v>
      </c>
      <c r="E98" s="29">
        <v>0.3</v>
      </c>
      <c r="F98" s="31" t="s">
        <v>101</v>
      </c>
      <c r="G98" s="32">
        <v>6074450</v>
      </c>
      <c r="H98" s="33">
        <f>(G98-G97)/G97*100</f>
        <v>-7.1863803582181403</v>
      </c>
      <c r="I98" s="33">
        <f>(G98-G81)/G81*100</f>
        <v>9.7030129251782995</v>
      </c>
      <c r="J98" s="34">
        <v>1140919</v>
      </c>
      <c r="K98" s="33">
        <f>(J98-J97)/J97*100</f>
        <v>-10.864797845603119</v>
      </c>
      <c r="L98" s="33">
        <f>(J98-J81)/J81*100</f>
        <v>-1.6226940912516445</v>
      </c>
      <c r="M98" s="32">
        <v>5221</v>
      </c>
      <c r="N98" s="33">
        <f>(M98-M97)/M97*100</f>
        <v>1.4377307169224791</v>
      </c>
      <c r="O98" s="33">
        <f>(M98-M81)/M81*100</f>
        <v>-24.497469269703544</v>
      </c>
      <c r="P98" s="34">
        <v>3407</v>
      </c>
      <c r="Q98" s="33">
        <f>(P98-P97)/P97*100</f>
        <v>7.8164556962025316</v>
      </c>
      <c r="R98" s="36">
        <f>(P98-P81)/P81*100</f>
        <v>-19.092852054143908</v>
      </c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</row>
    <row r="99" spans="1:49" ht="14.1" hidden="1" customHeight="1" x14ac:dyDescent="0.25">
      <c r="A99" s="1"/>
      <c r="B99" s="76" t="s">
        <v>103</v>
      </c>
      <c r="C99" s="47"/>
      <c r="D99" s="21">
        <v>0.08</v>
      </c>
      <c r="E99" s="29">
        <v>0.28000000000000003</v>
      </c>
      <c r="F99" s="31" t="s">
        <v>102</v>
      </c>
      <c r="G99" s="32">
        <v>6449447</v>
      </c>
      <c r="H99" s="33">
        <f>(G99-G98)/G98*100</f>
        <v>6.1733490274839697</v>
      </c>
      <c r="I99" s="33">
        <f>(G99-G82)/G82*100</f>
        <v>-19.912392788268704</v>
      </c>
      <c r="J99" s="34">
        <v>1210593</v>
      </c>
      <c r="K99" s="33">
        <f>(J99-J98)/J98*100</f>
        <v>6.1068314227390372</v>
      </c>
      <c r="L99" s="33">
        <f>(J99-J82)/J82*100</f>
        <v>-7.608985165913273</v>
      </c>
      <c r="M99" s="32">
        <v>5179</v>
      </c>
      <c r="N99" s="33">
        <v>-0.80444359318138281</v>
      </c>
      <c r="O99" s="33">
        <v>-37.916566770558617</v>
      </c>
      <c r="P99" s="34">
        <v>3416</v>
      </c>
      <c r="Q99" s="33">
        <v>0.26416201937188144</v>
      </c>
      <c r="R99" s="36">
        <v>-23.970620965947028</v>
      </c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  <c r="AF99" s="7"/>
      <c r="AG99" s="7"/>
      <c r="AH99" s="7"/>
      <c r="AI99" s="7"/>
      <c r="AJ99" s="7"/>
      <c r="AK99" s="7"/>
      <c r="AL99" s="7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</row>
    <row r="100" spans="1:49" ht="6" hidden="1" customHeight="1" x14ac:dyDescent="0.25">
      <c r="A100" s="1"/>
      <c r="B100" s="76"/>
      <c r="C100" s="47"/>
      <c r="D100" s="21"/>
      <c r="E100" s="29"/>
      <c r="F100" s="31"/>
      <c r="G100" s="32"/>
      <c r="H100" s="33"/>
      <c r="I100" s="33"/>
      <c r="J100" s="34"/>
      <c r="K100" s="33"/>
      <c r="L100" s="33"/>
      <c r="M100" s="32"/>
      <c r="N100" s="33"/>
      <c r="O100" s="33"/>
      <c r="P100" s="34"/>
      <c r="Q100" s="33"/>
      <c r="R100" s="36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7"/>
      <c r="AE100" s="7"/>
      <c r="AF100" s="7"/>
      <c r="AG100" s="7"/>
      <c r="AH100" s="7"/>
      <c r="AI100" s="7"/>
      <c r="AJ100" s="7"/>
      <c r="AK100" s="7"/>
      <c r="AL100" s="7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</row>
    <row r="101" spans="1:49" ht="14.1" hidden="1" customHeight="1" x14ac:dyDescent="0.25">
      <c r="A101" s="1"/>
      <c r="B101" s="76" t="s">
        <v>84</v>
      </c>
      <c r="C101" s="47"/>
      <c r="D101" s="21">
        <v>0.1</v>
      </c>
      <c r="E101" s="29">
        <v>0.3</v>
      </c>
      <c r="F101" s="31" t="s">
        <v>104</v>
      </c>
      <c r="G101" s="32">
        <v>4904102</v>
      </c>
      <c r="H101" s="33">
        <f>(G101-G99)/G99*100</f>
        <v>-23.960891530700231</v>
      </c>
      <c r="I101" s="33">
        <f>(G101-G84)/G84*100</f>
        <v>-29.598080008452648</v>
      </c>
      <c r="J101" s="34">
        <v>988111</v>
      </c>
      <c r="K101" s="33">
        <f>(J101-J99)/J99*100</f>
        <v>-18.377935441556328</v>
      </c>
      <c r="L101" s="33">
        <f>(J101-J84)/J84*100</f>
        <v>-18.973622644820427</v>
      </c>
      <c r="M101" s="32">
        <v>4726</v>
      </c>
      <c r="N101" s="33">
        <f>(M101-M99)/M99*100</f>
        <v>-8.7468623286348723</v>
      </c>
      <c r="O101" s="33">
        <f>(M101-M84)/M84*100</f>
        <v>-47.698096502877377</v>
      </c>
      <c r="P101" s="34">
        <v>2975</v>
      </c>
      <c r="Q101" s="33">
        <f>(P101-P99)/P99*100</f>
        <v>-12.909836065573771</v>
      </c>
      <c r="R101" s="36">
        <f>(P101-P84)/P84*100</f>
        <v>-51.077125472784083</v>
      </c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  <c r="AD101" s="7"/>
      <c r="AE101" s="7"/>
      <c r="AF101" s="7"/>
      <c r="AG101" s="7"/>
      <c r="AH101" s="7"/>
      <c r="AI101" s="7"/>
      <c r="AJ101" s="7"/>
      <c r="AK101" s="7"/>
      <c r="AL101" s="7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</row>
    <row r="102" spans="1:49" ht="14.1" hidden="1" customHeight="1" x14ac:dyDescent="0.25">
      <c r="A102" s="1"/>
      <c r="B102" s="76" t="s">
        <v>105</v>
      </c>
      <c r="C102" s="47"/>
      <c r="D102" s="21">
        <v>0.08</v>
      </c>
      <c r="E102" s="29">
        <v>0.31</v>
      </c>
      <c r="F102" s="31" t="s">
        <v>106</v>
      </c>
      <c r="G102" s="32">
        <v>7376622</v>
      </c>
      <c r="H102" s="33">
        <f>(G102-G101)/G101*100</f>
        <v>50.417385282769402</v>
      </c>
      <c r="I102" s="33">
        <f>(G102-G85)/G85*100</f>
        <v>40.259614322386994</v>
      </c>
      <c r="J102" s="34">
        <v>1246760</v>
      </c>
      <c r="K102" s="33">
        <f>(J102-J101)/J101*100</f>
        <v>26.176107744980072</v>
      </c>
      <c r="L102" s="33">
        <f>(J102-J85)/J85*100</f>
        <v>17.160284884917431</v>
      </c>
      <c r="M102" s="32">
        <v>5835</v>
      </c>
      <c r="N102" s="33">
        <f>(M102-M101)/M101*100</f>
        <v>23.465933135844267</v>
      </c>
      <c r="O102" s="33">
        <f>(M102-M85)/M85*100</f>
        <v>-8.828125</v>
      </c>
      <c r="P102" s="34">
        <v>3883</v>
      </c>
      <c r="Q102" s="33">
        <f>(P102-P101)/P101*100</f>
        <v>30.521008403361343</v>
      </c>
      <c r="R102" s="36">
        <f>(P102-P85)/P85*100</f>
        <v>2.7520508070918233</v>
      </c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  <c r="AD102" s="7"/>
      <c r="AE102" s="7"/>
      <c r="AF102" s="7"/>
      <c r="AG102" s="7"/>
      <c r="AH102" s="7"/>
      <c r="AI102" s="7"/>
      <c r="AJ102" s="7"/>
      <c r="AK102" s="7"/>
      <c r="AL102" s="7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</row>
    <row r="103" spans="1:49" ht="14.1" hidden="1" customHeight="1" x14ac:dyDescent="0.25">
      <c r="A103" s="1"/>
      <c r="B103" s="76" t="s">
        <v>107</v>
      </c>
      <c r="C103" s="47"/>
      <c r="D103" s="21">
        <v>0.09</v>
      </c>
      <c r="E103" s="29">
        <v>0.32</v>
      </c>
      <c r="F103" s="31" t="s">
        <v>108</v>
      </c>
      <c r="G103" s="32">
        <v>6486724</v>
      </c>
      <c r="H103" s="33">
        <f>(G103-G102)/G102*100</f>
        <v>-12.063760349927108</v>
      </c>
      <c r="I103" s="33">
        <f>(G103-G86)/G86*100</f>
        <v>-22.273957912079684</v>
      </c>
      <c r="J103" s="34">
        <v>1294331</v>
      </c>
      <c r="K103" s="33">
        <f>(J103-J102)/J102*100</f>
        <v>3.8155699573293975</v>
      </c>
      <c r="L103" s="33">
        <f>(J103-J86)/J86*100</f>
        <v>-7.9088488063584981</v>
      </c>
      <c r="M103" s="32">
        <v>5740</v>
      </c>
      <c r="N103" s="33">
        <f>(M103-M102)/M102*100</f>
        <v>-1.6281062553556127</v>
      </c>
      <c r="O103" s="33">
        <f>(M103-M86)/M86*100</f>
        <v>-39.046405436975682</v>
      </c>
      <c r="P103" s="34">
        <v>4169</v>
      </c>
      <c r="Q103" s="33">
        <f>(P103-P102)/P102*100</f>
        <v>7.3654390934844187</v>
      </c>
      <c r="R103" s="36">
        <f>(P103-P86)/P86*100</f>
        <v>-33.476942715812989</v>
      </c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  <c r="AF103" s="7"/>
      <c r="AG103" s="7"/>
      <c r="AH103" s="7"/>
      <c r="AI103" s="7"/>
      <c r="AJ103" s="7"/>
      <c r="AK103" s="7"/>
      <c r="AL103" s="7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</row>
    <row r="104" spans="1:49" ht="6" hidden="1" customHeight="1" x14ac:dyDescent="0.25">
      <c r="A104" s="1"/>
      <c r="B104" s="76"/>
      <c r="C104" s="47"/>
      <c r="D104" s="21"/>
      <c r="E104" s="29"/>
      <c r="F104" s="31"/>
      <c r="G104" s="32"/>
      <c r="H104" s="33"/>
      <c r="I104" s="33"/>
      <c r="J104" s="34"/>
      <c r="K104" s="33"/>
      <c r="L104" s="33"/>
      <c r="M104" s="32"/>
      <c r="N104" s="33"/>
      <c r="O104" s="33"/>
      <c r="P104" s="34"/>
      <c r="Q104" s="33"/>
      <c r="R104" s="36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  <c r="AD104" s="7"/>
      <c r="AE104" s="7"/>
      <c r="AF104" s="7"/>
      <c r="AG104" s="7"/>
      <c r="AH104" s="7"/>
      <c r="AI104" s="7"/>
      <c r="AJ104" s="7"/>
      <c r="AK104" s="7"/>
      <c r="AL104" s="7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</row>
    <row r="105" spans="1:49" s="52" customFormat="1" ht="13.5" customHeight="1" x14ac:dyDescent="0.25">
      <c r="A105" s="49"/>
      <c r="B105" s="60" t="s">
        <v>121</v>
      </c>
      <c r="C105" s="61"/>
      <c r="D105" s="53">
        <f>M105 / G105*100</f>
        <v>7.3832672852743059E-2</v>
      </c>
      <c r="E105" s="54">
        <f>P105/J105*100</f>
        <v>0.25776002930249414</v>
      </c>
      <c r="F105" s="55">
        <f>20+16+22+19+21+21+22+22+21+20+22+22</f>
        <v>248</v>
      </c>
      <c r="G105" s="56">
        <f>G107+G108+G109+G111+G112+G113+G115+G116+G117+G119+G120+G121</f>
        <v>68917998</v>
      </c>
      <c r="H105" s="25" t="s">
        <v>14</v>
      </c>
      <c r="I105" s="57">
        <f>(G105-G87)/G87*100</f>
        <v>-8.3634234557997171</v>
      </c>
      <c r="J105" s="58">
        <f>J107+J108+J109+J111+J112+J113+J115+J116+J117+J119+J120+J121</f>
        <v>14011094</v>
      </c>
      <c r="K105" s="25" t="s">
        <v>14</v>
      </c>
      <c r="L105" s="57">
        <f>(J105-J87)/J87*100</f>
        <v>0.28908343722332736</v>
      </c>
      <c r="M105" s="56">
        <f>M107+M108+M109+M111+M112+M113+M115+M116+M117+M119+M120+M121</f>
        <v>50884</v>
      </c>
      <c r="N105" s="25" t="s">
        <v>14</v>
      </c>
      <c r="O105" s="57">
        <f>(M105-M87)/M87*100</f>
        <v>-26.99674323180442</v>
      </c>
      <c r="P105" s="58">
        <f>P107+P108+P109+P111+P112+P113+P115+P116+P117+P119+P120+P121</f>
        <v>36115</v>
      </c>
      <c r="Q105" s="25" t="s">
        <v>14</v>
      </c>
      <c r="R105" s="59">
        <f>(P105-P87)/P87*100</f>
        <v>-17.326710008241005</v>
      </c>
      <c r="S105" s="50"/>
      <c r="T105" s="50"/>
      <c r="U105" s="50"/>
      <c r="V105" s="50"/>
      <c r="W105" s="50"/>
      <c r="X105" s="50"/>
      <c r="Y105" s="50"/>
      <c r="Z105" s="50"/>
      <c r="AA105" s="50"/>
      <c r="AB105" s="50"/>
      <c r="AC105" s="50"/>
      <c r="AD105" s="50"/>
      <c r="AE105" s="50"/>
      <c r="AF105" s="50"/>
      <c r="AG105" s="50"/>
      <c r="AH105" s="50"/>
      <c r="AI105" s="50"/>
      <c r="AJ105" s="50"/>
      <c r="AK105" s="50"/>
      <c r="AL105" s="50"/>
      <c r="AM105" s="51"/>
      <c r="AN105" s="51"/>
      <c r="AO105" s="51"/>
      <c r="AP105" s="51"/>
      <c r="AQ105" s="51"/>
      <c r="AR105" s="51"/>
      <c r="AS105" s="51"/>
      <c r="AT105" s="51"/>
      <c r="AU105" s="51"/>
      <c r="AV105" s="51"/>
      <c r="AW105" s="51"/>
    </row>
    <row r="106" spans="1:49" ht="6" hidden="1" customHeight="1" x14ac:dyDescent="0.25">
      <c r="A106" s="1"/>
      <c r="B106" s="76"/>
      <c r="C106" s="47"/>
      <c r="D106" s="21"/>
      <c r="E106" s="29"/>
      <c r="F106" s="31"/>
      <c r="G106" s="32"/>
      <c r="H106" s="33"/>
      <c r="I106" s="33"/>
      <c r="J106" s="34"/>
      <c r="K106" s="33"/>
      <c r="L106" s="33"/>
      <c r="M106" s="32"/>
      <c r="N106" s="33"/>
      <c r="O106" s="33"/>
      <c r="P106" s="34"/>
      <c r="Q106" s="33"/>
      <c r="R106" s="36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  <c r="AF106" s="7"/>
      <c r="AG106" s="7"/>
      <c r="AH106" s="7"/>
      <c r="AI106" s="7"/>
      <c r="AJ106" s="7"/>
      <c r="AK106" s="7"/>
      <c r="AL106" s="7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</row>
    <row r="107" spans="1:49" ht="14.1" hidden="1" customHeight="1" x14ac:dyDescent="0.25">
      <c r="A107" s="1"/>
      <c r="B107" s="76" t="s">
        <v>110</v>
      </c>
      <c r="C107" s="47"/>
      <c r="D107" s="21">
        <v>0.08</v>
      </c>
      <c r="E107" s="29">
        <v>0.27</v>
      </c>
      <c r="F107" s="90" t="s">
        <v>124</v>
      </c>
      <c r="G107" s="32">
        <v>4849247</v>
      </c>
      <c r="H107" s="33">
        <v>-25.243512750041468</v>
      </c>
      <c r="I107" s="33">
        <v>-27.490389115589299</v>
      </c>
      <c r="J107" s="34">
        <v>1089108</v>
      </c>
      <c r="K107" s="33">
        <v>-15.855526909268185</v>
      </c>
      <c r="L107" s="33">
        <v>-4.2374043787918758</v>
      </c>
      <c r="M107" s="32">
        <v>3915</v>
      </c>
      <c r="N107" s="33">
        <v>-31.794425087108014</v>
      </c>
      <c r="O107" s="33">
        <v>-39.648527824880532</v>
      </c>
      <c r="P107" s="34">
        <v>2924</v>
      </c>
      <c r="Q107" s="33">
        <v>-29.863276565123531</v>
      </c>
      <c r="R107" s="36">
        <v>-19.002770083102494</v>
      </c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  <c r="AF107" s="7"/>
      <c r="AG107" s="7"/>
      <c r="AH107" s="7"/>
      <c r="AI107" s="7"/>
      <c r="AJ107" s="7"/>
      <c r="AK107" s="7"/>
      <c r="AL107" s="7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</row>
    <row r="108" spans="1:49" ht="14.1" hidden="1" customHeight="1" x14ac:dyDescent="0.25">
      <c r="A108" s="1"/>
      <c r="B108" s="76" t="s">
        <v>111</v>
      </c>
      <c r="C108" s="47" t="s">
        <v>29</v>
      </c>
      <c r="D108" s="21">
        <v>7.0000000000000007E-2</v>
      </c>
      <c r="E108" s="29">
        <v>0.24</v>
      </c>
      <c r="F108" s="90" t="s">
        <v>125</v>
      </c>
      <c r="G108" s="32">
        <v>5686534</v>
      </c>
      <c r="H108" s="33">
        <v>17.26633021580464</v>
      </c>
      <c r="I108" s="33">
        <v>22.357653165626278</v>
      </c>
      <c r="J108" s="34">
        <v>999767</v>
      </c>
      <c r="K108" s="33">
        <v>-8.2031350426220353</v>
      </c>
      <c r="L108" s="33">
        <v>3.4059515719816269</v>
      </c>
      <c r="M108" s="32">
        <v>3716</v>
      </c>
      <c r="N108" s="33">
        <v>-5.0830140485312896</v>
      </c>
      <c r="O108" s="33">
        <v>-20.54735941843062</v>
      </c>
      <c r="P108" s="34">
        <v>2375</v>
      </c>
      <c r="Q108" s="33">
        <v>-18.775649794801641</v>
      </c>
      <c r="R108" s="36">
        <v>-13.636363636363635</v>
      </c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7"/>
      <c r="AH108" s="7"/>
      <c r="AI108" s="7"/>
      <c r="AJ108" s="7"/>
      <c r="AK108" s="7"/>
      <c r="AL108" s="7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</row>
    <row r="109" spans="1:49" ht="14.1" hidden="1" customHeight="1" x14ac:dyDescent="0.25">
      <c r="A109" s="1"/>
      <c r="B109" s="76" t="s">
        <v>112</v>
      </c>
      <c r="C109" s="47"/>
      <c r="D109" s="21">
        <v>7.0000000000000007E-2</v>
      </c>
      <c r="E109" s="29">
        <v>0.22</v>
      </c>
      <c r="F109" s="90" t="s">
        <v>126</v>
      </c>
      <c r="G109" s="32">
        <v>7589672</v>
      </c>
      <c r="H109" s="33">
        <v>33.467451350858006</v>
      </c>
      <c r="I109" s="33">
        <v>-4.3112603029013608</v>
      </c>
      <c r="J109" s="34">
        <v>1357585</v>
      </c>
      <c r="K109" s="33">
        <v>35.790139102410862</v>
      </c>
      <c r="L109" s="33">
        <v>-1.782846245337238</v>
      </c>
      <c r="M109" s="32">
        <v>5399</v>
      </c>
      <c r="N109" s="33">
        <v>45.290635091496235</v>
      </c>
      <c r="O109" s="33">
        <v>-33.973339855692799</v>
      </c>
      <c r="P109" s="34">
        <v>3048</v>
      </c>
      <c r="Q109" s="33">
        <v>28.336842105263159</v>
      </c>
      <c r="R109" s="36">
        <v>-34.564190639759552</v>
      </c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</row>
    <row r="110" spans="1:49" ht="6" hidden="1" customHeight="1" x14ac:dyDescent="0.25">
      <c r="A110" s="1"/>
      <c r="B110" s="76"/>
      <c r="C110" s="47"/>
      <c r="D110" s="21"/>
      <c r="E110" s="29"/>
      <c r="F110" s="90"/>
      <c r="G110" s="32"/>
      <c r="H110" s="33"/>
      <c r="I110" s="33"/>
      <c r="J110" s="34"/>
      <c r="K110" s="33"/>
      <c r="L110" s="33"/>
      <c r="M110" s="32"/>
      <c r="N110" s="33"/>
      <c r="O110" s="33"/>
      <c r="P110" s="34"/>
      <c r="Q110" s="33"/>
      <c r="R110" s="36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  <c r="AD110" s="7"/>
      <c r="AE110" s="7"/>
      <c r="AF110" s="7"/>
      <c r="AG110" s="7"/>
      <c r="AH110" s="7"/>
      <c r="AI110" s="7"/>
      <c r="AJ110" s="7"/>
      <c r="AK110" s="7"/>
      <c r="AL110" s="7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</row>
    <row r="111" spans="1:49" ht="14.1" hidden="1" customHeight="1" x14ac:dyDescent="0.25">
      <c r="A111" s="1"/>
      <c r="B111" s="76" t="s">
        <v>78</v>
      </c>
      <c r="C111" s="47"/>
      <c r="D111" s="21">
        <v>0.09</v>
      </c>
      <c r="E111" s="29">
        <v>0.23</v>
      </c>
      <c r="F111" s="90" t="s">
        <v>127</v>
      </c>
      <c r="G111" s="32">
        <v>4304351</v>
      </c>
      <c r="H111" s="33">
        <v>-43.286732285663994</v>
      </c>
      <c r="I111" s="33">
        <v>-28.811106811017499</v>
      </c>
      <c r="J111" s="34">
        <v>1003349</v>
      </c>
      <c r="K111" s="33">
        <v>-26.093099142963421</v>
      </c>
      <c r="L111" s="33">
        <v>-8.1876712303697019</v>
      </c>
      <c r="M111" s="32">
        <v>3771</v>
      </c>
      <c r="N111" s="33">
        <v>-30.153732172624558</v>
      </c>
      <c r="O111" s="33">
        <v>-47.799003322259139</v>
      </c>
      <c r="P111" s="34">
        <v>2321</v>
      </c>
      <c r="Q111" s="33">
        <v>-23.851706036745409</v>
      </c>
      <c r="R111" s="36">
        <v>-36.148555708390646</v>
      </c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  <c r="AD111" s="7"/>
      <c r="AE111" s="7"/>
      <c r="AF111" s="7"/>
      <c r="AG111" s="7"/>
      <c r="AH111" s="7"/>
      <c r="AI111" s="7"/>
      <c r="AJ111" s="7"/>
      <c r="AK111" s="7"/>
      <c r="AL111" s="7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</row>
    <row r="112" spans="1:49" ht="14.1" hidden="1" customHeight="1" x14ac:dyDescent="0.25">
      <c r="A112" s="1"/>
      <c r="B112" s="76" t="s">
        <v>79</v>
      </c>
      <c r="C112" s="47"/>
      <c r="D112" s="21">
        <v>0.08</v>
      </c>
      <c r="E112" s="29">
        <v>0.27</v>
      </c>
      <c r="F112" s="90" t="s">
        <v>128</v>
      </c>
      <c r="G112" s="32">
        <v>7155996</v>
      </c>
      <c r="H112" s="33">
        <v>66.250289532614786</v>
      </c>
      <c r="I112" s="33">
        <v>51.623512421227133</v>
      </c>
      <c r="J112" s="34">
        <v>1299292</v>
      </c>
      <c r="K112" s="33">
        <v>29.49551950517716</v>
      </c>
      <c r="L112" s="33">
        <v>31.453269203141222</v>
      </c>
      <c r="M112" s="32">
        <v>6030</v>
      </c>
      <c r="N112" s="33">
        <v>59.904534606205253</v>
      </c>
      <c r="O112" s="33">
        <v>22.237989053314415</v>
      </c>
      <c r="P112" s="34">
        <v>3480</v>
      </c>
      <c r="Q112" s="33">
        <v>49.935372684187854</v>
      </c>
      <c r="R112" s="36">
        <v>13.133940182054616</v>
      </c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7"/>
      <c r="AH112" s="7"/>
      <c r="AI112" s="7"/>
      <c r="AJ112" s="7"/>
      <c r="AK112" s="7"/>
      <c r="AL112" s="7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</row>
    <row r="113" spans="1:49" ht="14.1" hidden="1" customHeight="1" x14ac:dyDescent="0.25">
      <c r="A113" s="1"/>
      <c r="B113" s="76" t="s">
        <v>113</v>
      </c>
      <c r="C113" s="47"/>
      <c r="D113" s="21">
        <v>0.08</v>
      </c>
      <c r="E113" s="29">
        <v>0.27</v>
      </c>
      <c r="F113" s="90" t="s">
        <v>129</v>
      </c>
      <c r="G113" s="32">
        <v>5585013</v>
      </c>
      <c r="H113" s="33">
        <v>-21.95338007455566</v>
      </c>
      <c r="I113" s="33">
        <v>-23.899992969111509</v>
      </c>
      <c r="J113" s="34">
        <v>1142277</v>
      </c>
      <c r="K113" s="33">
        <v>-12.084658413966991</v>
      </c>
      <c r="L113" s="33">
        <v>-8.059503754399719</v>
      </c>
      <c r="M113" s="32">
        <v>4552</v>
      </c>
      <c r="N113" s="33">
        <v>-24.510779436152571</v>
      </c>
      <c r="O113" s="33">
        <v>-28.371361132966165</v>
      </c>
      <c r="P113" s="34">
        <v>3093</v>
      </c>
      <c r="Q113" s="33">
        <v>-11.120689655172415</v>
      </c>
      <c r="R113" s="36">
        <v>-37.451971688574318</v>
      </c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7"/>
      <c r="AH113" s="7"/>
      <c r="AI113" s="7"/>
      <c r="AJ113" s="7"/>
      <c r="AK113" s="7"/>
      <c r="AL113" s="7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</row>
    <row r="114" spans="1:49" ht="6" hidden="1" customHeight="1" x14ac:dyDescent="0.25">
      <c r="A114" s="1"/>
      <c r="B114" s="76"/>
      <c r="C114" s="47"/>
      <c r="D114" s="21"/>
      <c r="E114" s="29"/>
      <c r="F114" s="90"/>
      <c r="G114" s="32"/>
      <c r="H114" s="33"/>
      <c r="I114" s="33"/>
      <c r="J114" s="34"/>
      <c r="K114" s="33"/>
      <c r="L114" s="33"/>
      <c r="M114" s="32"/>
      <c r="N114" s="33"/>
      <c r="O114" s="33"/>
      <c r="P114" s="34"/>
      <c r="Q114" s="33"/>
      <c r="R114" s="36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  <c r="AI114" s="7"/>
      <c r="AJ114" s="7"/>
      <c r="AK114" s="7"/>
      <c r="AL114" s="7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</row>
    <row r="115" spans="1:49" ht="14.1" hidden="1" customHeight="1" x14ac:dyDescent="0.25">
      <c r="A115" s="1"/>
      <c r="B115" s="76" t="s">
        <v>81</v>
      </c>
      <c r="C115" s="47"/>
      <c r="D115" s="21">
        <v>0.08</v>
      </c>
      <c r="E115" s="29">
        <v>0.24</v>
      </c>
      <c r="F115" s="90" t="s">
        <v>130</v>
      </c>
      <c r="G115" s="32">
        <v>4734953</v>
      </c>
      <c r="H115" s="33">
        <v>-15.220376389455136</v>
      </c>
      <c r="I115" s="33">
        <v>-27.653017678355418</v>
      </c>
      <c r="J115" s="34">
        <v>1101444</v>
      </c>
      <c r="K115" s="33">
        <v>-3.5747021081576533</v>
      </c>
      <c r="L115" s="33">
        <v>-13.948813542637541</v>
      </c>
      <c r="M115" s="32">
        <v>3731</v>
      </c>
      <c r="N115" s="33">
        <v>-18.036028119507908</v>
      </c>
      <c r="O115" s="33">
        <v>-27.511171556246357</v>
      </c>
      <c r="P115" s="34">
        <v>2626</v>
      </c>
      <c r="Q115" s="33">
        <v>-15.098609763983188</v>
      </c>
      <c r="R115" s="36">
        <v>-16.898734177215189</v>
      </c>
      <c r="S115" s="7"/>
      <c r="T115" s="7"/>
      <c r="U115" s="7"/>
      <c r="V115" s="7"/>
      <c r="W115" s="7"/>
      <c r="X115" s="7"/>
      <c r="Y115" s="7"/>
      <c r="Z115" s="7"/>
      <c r="AA115" s="7"/>
      <c r="AB115" s="7"/>
      <c r="AC115" s="7"/>
      <c r="AD115" s="7"/>
      <c r="AE115" s="7"/>
      <c r="AF115" s="7"/>
      <c r="AG115" s="7"/>
      <c r="AH115" s="7"/>
      <c r="AI115" s="7"/>
      <c r="AJ115" s="7"/>
      <c r="AK115" s="7"/>
      <c r="AL115" s="7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</row>
    <row r="116" spans="1:49" ht="14.1" hidden="1" customHeight="1" x14ac:dyDescent="0.25">
      <c r="A116" s="1"/>
      <c r="B116" s="76" t="s">
        <v>114</v>
      </c>
      <c r="C116" s="47"/>
      <c r="D116" s="21">
        <v>0.06</v>
      </c>
      <c r="E116" s="29">
        <v>0.28000000000000003</v>
      </c>
      <c r="F116" s="90" t="s">
        <v>126</v>
      </c>
      <c r="G116" s="32">
        <v>6840239</v>
      </c>
      <c r="H116" s="33">
        <v>44.462658869053193</v>
      </c>
      <c r="I116" s="33">
        <v>12.606721596193893</v>
      </c>
      <c r="J116" s="34">
        <v>1317088</v>
      </c>
      <c r="K116" s="33">
        <v>19.578299032905893</v>
      </c>
      <c r="L116" s="33">
        <v>15.44097346086795</v>
      </c>
      <c r="M116" s="32">
        <v>4198</v>
      </c>
      <c r="N116" s="33">
        <v>12.516751541141785</v>
      </c>
      <c r="O116" s="33">
        <v>-19.593947519632255</v>
      </c>
      <c r="P116" s="34">
        <v>3706</v>
      </c>
      <c r="Q116" s="33">
        <v>41.127189642041131</v>
      </c>
      <c r="R116" s="36">
        <v>8.7760493102436161</v>
      </c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7"/>
      <c r="AD116" s="7"/>
      <c r="AE116" s="7"/>
      <c r="AF116" s="7"/>
      <c r="AG116" s="7"/>
      <c r="AH116" s="7"/>
      <c r="AI116" s="7"/>
      <c r="AJ116" s="7"/>
      <c r="AK116" s="7"/>
      <c r="AL116" s="7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</row>
    <row r="117" spans="1:49" ht="14.1" hidden="1" customHeight="1" x14ac:dyDescent="0.25">
      <c r="A117" s="1"/>
      <c r="B117" s="76" t="s">
        <v>119</v>
      </c>
      <c r="C117" s="47"/>
      <c r="D117" s="21">
        <v>7.0000000000000007E-2</v>
      </c>
      <c r="E117" s="29">
        <v>0.28999999999999998</v>
      </c>
      <c r="F117" s="90" t="s">
        <v>129</v>
      </c>
      <c r="G117" s="32">
        <v>5746655</v>
      </c>
      <c r="H117" s="33">
        <v>-15.987511547476629</v>
      </c>
      <c r="I117" s="33">
        <v>-10.896934264286536</v>
      </c>
      <c r="J117" s="34">
        <v>1184502</v>
      </c>
      <c r="K117" s="33">
        <v>-10.066601472338977</v>
      </c>
      <c r="L117" s="33">
        <v>-2.1552247534885796</v>
      </c>
      <c r="M117" s="32">
        <v>3904</v>
      </c>
      <c r="N117" s="33">
        <v>-7.0033349213911382</v>
      </c>
      <c r="O117" s="33">
        <v>-24.618652249469008</v>
      </c>
      <c r="P117" s="34">
        <v>3433</v>
      </c>
      <c r="Q117" s="33">
        <v>-7.3664328116567726</v>
      </c>
      <c r="R117" s="36">
        <v>0.49765807962529279</v>
      </c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7"/>
      <c r="AD117" s="7"/>
      <c r="AE117" s="7"/>
      <c r="AF117" s="7"/>
      <c r="AG117" s="7"/>
      <c r="AH117" s="7"/>
      <c r="AI117" s="7"/>
      <c r="AJ117" s="7"/>
      <c r="AK117" s="7"/>
      <c r="AL117" s="7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</row>
    <row r="118" spans="1:49" ht="6" hidden="1" customHeight="1" x14ac:dyDescent="0.25">
      <c r="A118" s="1"/>
      <c r="B118" s="76"/>
      <c r="C118" s="47"/>
      <c r="D118" s="21"/>
      <c r="E118" s="29"/>
      <c r="F118" s="90"/>
      <c r="G118" s="32"/>
      <c r="H118" s="33"/>
      <c r="I118" s="33"/>
      <c r="J118" s="34"/>
      <c r="K118" s="33"/>
      <c r="L118" s="33"/>
      <c r="M118" s="32"/>
      <c r="N118" s="33"/>
      <c r="O118" s="33"/>
      <c r="P118" s="34"/>
      <c r="Q118" s="33"/>
      <c r="R118" s="36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  <c r="AD118" s="7"/>
      <c r="AE118" s="7"/>
      <c r="AF118" s="7"/>
      <c r="AG118" s="7"/>
      <c r="AH118" s="7"/>
      <c r="AI118" s="7"/>
      <c r="AJ118" s="7"/>
      <c r="AK118" s="7"/>
      <c r="AL118" s="7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</row>
    <row r="119" spans="1:49" ht="14.1" hidden="1" customHeight="1" x14ac:dyDescent="0.25">
      <c r="A119" s="1"/>
      <c r="B119" s="76" t="s">
        <v>84</v>
      </c>
      <c r="C119" s="47"/>
      <c r="D119" s="21">
        <v>0.08</v>
      </c>
      <c r="E119" s="29">
        <v>0.26</v>
      </c>
      <c r="F119" s="90" t="s">
        <v>124</v>
      </c>
      <c r="G119" s="32">
        <v>4494003</v>
      </c>
      <c r="H119" s="33">
        <v>-21.797932884434509</v>
      </c>
      <c r="I119" s="33">
        <v>-8.3623668512604343</v>
      </c>
      <c r="J119" s="34">
        <v>1031037</v>
      </c>
      <c r="K119" s="33">
        <v>-12.956077744064595</v>
      </c>
      <c r="L119" s="33">
        <v>4.3442487736701647</v>
      </c>
      <c r="M119" s="32">
        <v>3512</v>
      </c>
      <c r="N119" s="33">
        <v>-10.040983606557377</v>
      </c>
      <c r="O119" s="33">
        <v>-25.687685146000845</v>
      </c>
      <c r="P119" s="34">
        <v>2646</v>
      </c>
      <c r="Q119" s="33">
        <v>-22.924555782114769</v>
      </c>
      <c r="R119" s="36">
        <v>-11.058823529411764</v>
      </c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  <c r="AI119" s="7"/>
      <c r="AJ119" s="7"/>
      <c r="AK119" s="7"/>
      <c r="AL119" s="7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</row>
    <row r="120" spans="1:49" ht="14.1" hidden="1" customHeight="1" x14ac:dyDescent="0.25">
      <c r="A120" s="1"/>
      <c r="B120" s="76" t="s">
        <v>85</v>
      </c>
      <c r="C120" s="47"/>
      <c r="D120" s="21">
        <v>0.06</v>
      </c>
      <c r="E120" s="29">
        <v>0.3</v>
      </c>
      <c r="F120" s="90" t="s">
        <v>126</v>
      </c>
      <c r="G120" s="32">
        <v>7125863</v>
      </c>
      <c r="H120" s="33">
        <v>58.563823833673453</v>
      </c>
      <c r="I120" s="33">
        <v>-3.3993744019959271</v>
      </c>
      <c r="J120" s="34">
        <v>1334277</v>
      </c>
      <c r="K120" s="33">
        <v>29.411165651669148</v>
      </c>
      <c r="L120" s="33">
        <v>7.0195546857454518</v>
      </c>
      <c r="M120" s="32">
        <v>4548</v>
      </c>
      <c r="N120" s="33">
        <v>29.498861047835987</v>
      </c>
      <c r="O120" s="33">
        <v>-22.056555269922878</v>
      </c>
      <c r="P120" s="34">
        <v>4004</v>
      </c>
      <c r="Q120" s="33">
        <v>51.322751322751323</v>
      </c>
      <c r="R120" s="36">
        <v>3.1161473087818696</v>
      </c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  <c r="AD120" s="7"/>
      <c r="AE120" s="7"/>
      <c r="AF120" s="7"/>
      <c r="AG120" s="7"/>
      <c r="AH120" s="7"/>
      <c r="AI120" s="7"/>
      <c r="AJ120" s="7"/>
      <c r="AK120" s="7"/>
      <c r="AL120" s="7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</row>
    <row r="121" spans="1:49" ht="14.1" hidden="1" customHeight="1" x14ac:dyDescent="0.25">
      <c r="A121" s="1"/>
      <c r="B121" s="76" t="s">
        <v>86</v>
      </c>
      <c r="C121" s="47"/>
      <c r="D121" s="21">
        <v>0.08</v>
      </c>
      <c r="E121" s="29">
        <v>0.21</v>
      </c>
      <c r="F121" s="90" t="s">
        <v>130</v>
      </c>
      <c r="G121" s="32">
        <v>4805472</v>
      </c>
      <c r="H121" s="33">
        <v>-32.562947112511139</v>
      </c>
      <c r="I121" s="33">
        <v>-25.918352622988124</v>
      </c>
      <c r="J121" s="34">
        <v>1151368</v>
      </c>
      <c r="K121" s="33">
        <v>-13.708472828355731</v>
      </c>
      <c r="L121" s="33">
        <v>-11.045319937481215</v>
      </c>
      <c r="M121" s="32">
        <v>3608</v>
      </c>
      <c r="N121" s="33">
        <v>-20.668425681618295</v>
      </c>
      <c r="O121" s="33">
        <v>-37.142857142857146</v>
      </c>
      <c r="P121" s="34">
        <v>2459</v>
      </c>
      <c r="Q121" s="33">
        <v>-38.586413586413585</v>
      </c>
      <c r="R121" s="36">
        <v>-41.017030462940752</v>
      </c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  <c r="AD121" s="7"/>
      <c r="AE121" s="7"/>
      <c r="AF121" s="7"/>
      <c r="AG121" s="7"/>
      <c r="AH121" s="7"/>
      <c r="AI121" s="7"/>
      <c r="AJ121" s="7"/>
      <c r="AK121" s="7"/>
      <c r="AL121" s="7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</row>
    <row r="122" spans="1:49" ht="13.5" customHeight="1" x14ac:dyDescent="0.25">
      <c r="A122" s="1"/>
      <c r="B122" s="60" t="s">
        <v>141</v>
      </c>
      <c r="C122" s="61"/>
      <c r="D122" s="53">
        <f>M122 / G122*100</f>
        <v>7.2305072470264922E-2</v>
      </c>
      <c r="E122" s="54">
        <f>P122/J122*100</f>
        <v>0.24853315132094653</v>
      </c>
      <c r="F122" s="55">
        <f>21+15+23+19+21+21+21+23+21+20+22+22</f>
        <v>249</v>
      </c>
      <c r="G122" s="56">
        <f>SUM(G125:G136)</f>
        <v>64803199</v>
      </c>
      <c r="H122" s="25" t="s">
        <v>14</v>
      </c>
      <c r="I122" s="57">
        <f>(G122-G105)/G105*100</f>
        <v>-5.9705724475629722</v>
      </c>
      <c r="J122" s="58">
        <f>SUM(J125:J136)</f>
        <v>14053256</v>
      </c>
      <c r="K122" s="25" t="s">
        <v>14</v>
      </c>
      <c r="L122" s="57">
        <f>(J122-J105)/J105*100</f>
        <v>0.300918686292448</v>
      </c>
      <c r="M122" s="56">
        <f>SUM(M125:M136)</f>
        <v>46856</v>
      </c>
      <c r="N122" s="25" t="s">
        <v>14</v>
      </c>
      <c r="O122" s="57">
        <f>(M122-M105)/M105*100</f>
        <v>-7.9160443361370962</v>
      </c>
      <c r="P122" s="58">
        <f>SUM(P125:P136)</f>
        <v>34927</v>
      </c>
      <c r="Q122" s="25" t="s">
        <v>14</v>
      </c>
      <c r="R122" s="59">
        <f>(P122-P105)/P105*100</f>
        <v>-3.2894919008722137</v>
      </c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</row>
    <row r="123" spans="1:49" ht="13.5" customHeight="1" x14ac:dyDescent="0.25">
      <c r="A123" s="1"/>
      <c r="B123" s="60" t="s">
        <v>168</v>
      </c>
      <c r="C123" s="61"/>
      <c r="D123" s="53">
        <f>M123 / G123*100</f>
        <v>7.4089132430003785E-2</v>
      </c>
      <c r="E123" s="54">
        <f>P123/J123*100</f>
        <v>0.27230456850118723</v>
      </c>
      <c r="F123" s="55">
        <f>16+20+24+17+22+21+21+22+21+20+22+21</f>
        <v>247</v>
      </c>
      <c r="G123" s="56">
        <f>SUM(G137:G148)</f>
        <v>59369031</v>
      </c>
      <c r="H123" s="25" t="s">
        <v>14</v>
      </c>
      <c r="I123" s="57">
        <f>(G123-G122)/G122*100</f>
        <v>-8.3856477517413914</v>
      </c>
      <c r="J123" s="58">
        <f>SUM(J137:J148)</f>
        <v>12912747</v>
      </c>
      <c r="K123" s="25" t="s">
        <v>14</v>
      </c>
      <c r="L123" s="57">
        <f>(J123-J122)/J122*100</f>
        <v>-8.1156210347267574</v>
      </c>
      <c r="M123" s="56">
        <f>SUM(M137:M148)</f>
        <v>43986</v>
      </c>
      <c r="N123" s="25" t="s">
        <v>14</v>
      </c>
      <c r="O123" s="57">
        <f>(M123-M122)/M122*100</f>
        <v>-6.1251493938876553</v>
      </c>
      <c r="P123" s="58">
        <f>SUM(P137:P148)</f>
        <v>35162</v>
      </c>
      <c r="Q123" s="25" t="s">
        <v>14</v>
      </c>
      <c r="R123" s="59">
        <f>(P123-P122)/P122*100</f>
        <v>0.67283190654794278</v>
      </c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7"/>
      <c r="AF123" s="7"/>
      <c r="AG123" s="7"/>
      <c r="AH123" s="7"/>
      <c r="AI123" s="7"/>
      <c r="AJ123" s="7"/>
      <c r="AK123" s="7"/>
      <c r="AL123" s="7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</row>
    <row r="124" spans="1:49" ht="13.5" customHeight="1" x14ac:dyDescent="0.25">
      <c r="A124" s="1"/>
      <c r="B124" s="60" t="s">
        <v>170</v>
      </c>
      <c r="C124" s="61"/>
      <c r="D124" s="53">
        <f>M124 / G124*100</f>
        <v>7.2026882064652908E-2</v>
      </c>
      <c r="E124" s="54">
        <f>P124/J124*100</f>
        <v>0.25662140053866461</v>
      </c>
      <c r="F124" s="55">
        <f>22+16+21+20+22+19+21+22+20+19+21+22</f>
        <v>245</v>
      </c>
      <c r="G124" s="56">
        <f>SUM(G149:G160)</f>
        <v>57539628</v>
      </c>
      <c r="H124" s="25" t="s">
        <v>14</v>
      </c>
      <c r="I124" s="57">
        <f>(G124-G123)/G123*100</f>
        <v>-3.0814095651990683</v>
      </c>
      <c r="J124" s="58">
        <f>SUM(J149:J160)</f>
        <v>13106857</v>
      </c>
      <c r="K124" s="25" t="s">
        <v>14</v>
      </c>
      <c r="L124" s="57">
        <f>(J124-J123)/J123*100</f>
        <v>1.503243268066818</v>
      </c>
      <c r="M124" s="56">
        <f>SUM(M149:M160)</f>
        <v>41444</v>
      </c>
      <c r="N124" s="25" t="s">
        <v>14</v>
      </c>
      <c r="O124" s="57">
        <f>(M124-M123)/M123*100</f>
        <v>-5.7791115354885649</v>
      </c>
      <c r="P124" s="58">
        <f>SUM(P149:P160)</f>
        <v>33635</v>
      </c>
      <c r="Q124" s="25" t="s">
        <v>14</v>
      </c>
      <c r="R124" s="59">
        <f>(P124-P123)/P123*100</f>
        <v>-4.3427563847335193</v>
      </c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  <c r="AE124" s="7"/>
      <c r="AF124" s="7"/>
      <c r="AG124" s="7"/>
      <c r="AH124" s="7"/>
      <c r="AI124" s="7"/>
      <c r="AJ124" s="7"/>
      <c r="AK124" s="7"/>
      <c r="AL124" s="7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</row>
    <row r="125" spans="1:49" s="86" customFormat="1" ht="21" hidden="1" customHeight="1" x14ac:dyDescent="0.25">
      <c r="A125" s="77"/>
      <c r="B125" s="95" t="s">
        <v>120</v>
      </c>
      <c r="C125" s="47"/>
      <c r="D125" s="78">
        <v>7.0000000000000007E-2</v>
      </c>
      <c r="E125" s="79">
        <v>0.31</v>
      </c>
      <c r="F125" s="96" t="s">
        <v>129</v>
      </c>
      <c r="G125" s="80">
        <v>5925920</v>
      </c>
      <c r="H125" s="81">
        <v>23.316086328252457</v>
      </c>
      <c r="I125" s="81">
        <v>22.202890469386276</v>
      </c>
      <c r="J125" s="82">
        <v>1262274</v>
      </c>
      <c r="K125" s="81">
        <v>9.6325414637196793</v>
      </c>
      <c r="L125" s="81">
        <v>15.899800570742295</v>
      </c>
      <c r="M125" s="80">
        <v>4045</v>
      </c>
      <c r="N125" s="81">
        <v>12.111973392461199</v>
      </c>
      <c r="O125" s="81">
        <v>3.3205619412515963</v>
      </c>
      <c r="P125" s="82">
        <v>3917</v>
      </c>
      <c r="Q125" s="81">
        <v>59.292395282635212</v>
      </c>
      <c r="R125" s="83">
        <v>33.96032831737346</v>
      </c>
      <c r="S125" s="84"/>
      <c r="T125" s="84"/>
      <c r="U125" s="84"/>
      <c r="V125" s="84"/>
      <c r="W125" s="84"/>
      <c r="X125" s="84"/>
      <c r="Y125" s="84"/>
      <c r="Z125" s="84"/>
      <c r="AA125" s="84"/>
      <c r="AB125" s="84"/>
      <c r="AC125" s="84"/>
      <c r="AD125" s="84"/>
      <c r="AE125" s="84"/>
      <c r="AF125" s="84"/>
      <c r="AG125" s="84"/>
      <c r="AH125" s="84"/>
      <c r="AI125" s="84"/>
      <c r="AJ125" s="84"/>
      <c r="AK125" s="84"/>
      <c r="AL125" s="84"/>
      <c r="AM125" s="85"/>
      <c r="AN125" s="85"/>
      <c r="AO125" s="85"/>
      <c r="AP125" s="85"/>
      <c r="AQ125" s="85"/>
      <c r="AR125" s="85"/>
      <c r="AS125" s="85"/>
      <c r="AT125" s="85"/>
      <c r="AU125" s="85"/>
      <c r="AV125" s="85"/>
      <c r="AW125" s="85"/>
    </row>
    <row r="126" spans="1:49" ht="14.1" hidden="1" customHeight="1" x14ac:dyDescent="0.25">
      <c r="A126" s="1"/>
      <c r="B126" s="76" t="s">
        <v>76</v>
      </c>
      <c r="C126" s="47" t="s">
        <v>29</v>
      </c>
      <c r="D126" s="21">
        <v>0.06</v>
      </c>
      <c r="E126" s="29">
        <v>0.23</v>
      </c>
      <c r="F126" s="90" t="s">
        <v>131</v>
      </c>
      <c r="G126" s="32">
        <v>4818513</v>
      </c>
      <c r="H126" s="33">
        <v>-18.687511812511811</v>
      </c>
      <c r="I126" s="33">
        <v>-15.264500308975556</v>
      </c>
      <c r="J126" s="34">
        <v>931646</v>
      </c>
      <c r="K126" s="33">
        <v>-26.193045250080409</v>
      </c>
      <c r="L126" s="33">
        <v>-6.8136875892082855</v>
      </c>
      <c r="M126" s="32">
        <v>2883</v>
      </c>
      <c r="N126" s="33">
        <v>-28.72682323856613</v>
      </c>
      <c r="O126" s="33">
        <v>-22.416576964477933</v>
      </c>
      <c r="P126" s="34">
        <v>2188</v>
      </c>
      <c r="Q126" s="33">
        <v>-44.140924176665813</v>
      </c>
      <c r="R126" s="36">
        <v>-7.8736842105263163</v>
      </c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7"/>
      <c r="AH126" s="7"/>
      <c r="AI126" s="7"/>
      <c r="AJ126" s="7"/>
      <c r="AK126" s="7"/>
      <c r="AL126" s="7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</row>
    <row r="127" spans="1:49" ht="12.75" hidden="1" customHeight="1" x14ac:dyDescent="0.25">
      <c r="A127" s="1"/>
      <c r="B127" s="76" t="s">
        <v>77</v>
      </c>
      <c r="C127" s="47"/>
      <c r="D127" s="21">
        <v>0.06</v>
      </c>
      <c r="E127" s="29">
        <v>0.23</v>
      </c>
      <c r="F127" s="90" t="s">
        <v>132</v>
      </c>
      <c r="G127" s="32">
        <v>7073506</v>
      </c>
      <c r="H127" s="33">
        <v>46.798524773099089</v>
      </c>
      <c r="I127" s="33">
        <v>-6.8008999598401623</v>
      </c>
      <c r="J127" s="34">
        <v>1411227</v>
      </c>
      <c r="K127" s="33">
        <v>51.476741165635872</v>
      </c>
      <c r="L127" s="33">
        <v>3.9512811352512003</v>
      </c>
      <c r="M127" s="32">
        <v>4587</v>
      </c>
      <c r="N127" s="33">
        <v>59.105098855359003</v>
      </c>
      <c r="O127" s="33">
        <v>-15.039822189294313</v>
      </c>
      <c r="P127" s="34">
        <v>3315</v>
      </c>
      <c r="Q127" s="33">
        <v>51.508226691042047</v>
      </c>
      <c r="R127" s="36">
        <v>8.7598425196850389</v>
      </c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  <c r="AD127" s="7"/>
      <c r="AE127" s="7"/>
      <c r="AF127" s="7"/>
      <c r="AG127" s="7"/>
      <c r="AH127" s="7"/>
      <c r="AI127" s="7"/>
      <c r="AJ127" s="7"/>
      <c r="AK127" s="7"/>
      <c r="AL127" s="7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</row>
    <row r="128" spans="1:49" s="109" customFormat="1" ht="19.5" hidden="1" customHeight="1" x14ac:dyDescent="0.25">
      <c r="A128" s="99"/>
      <c r="B128" s="98" t="s">
        <v>78</v>
      </c>
      <c r="C128" s="61"/>
      <c r="D128" s="100">
        <v>0.08</v>
      </c>
      <c r="E128" s="101">
        <v>0.24</v>
      </c>
      <c r="F128" s="102" t="s">
        <v>127</v>
      </c>
      <c r="G128" s="103">
        <v>3883392</v>
      </c>
      <c r="H128" s="104">
        <v>-45.1</v>
      </c>
      <c r="I128" s="104">
        <v>-9.7799999999999994</v>
      </c>
      <c r="J128" s="105">
        <v>965441</v>
      </c>
      <c r="K128" s="104">
        <v>-31.59</v>
      </c>
      <c r="L128" s="104">
        <v>-3.78</v>
      </c>
      <c r="M128" s="103">
        <v>3158</v>
      </c>
      <c r="N128" s="104">
        <v>-31.15</v>
      </c>
      <c r="O128" s="104">
        <v>-16.260000000000002</v>
      </c>
      <c r="P128" s="105">
        <v>2282</v>
      </c>
      <c r="Q128" s="104">
        <v>-31.16</v>
      </c>
      <c r="R128" s="106">
        <v>-1.68</v>
      </c>
      <c r="S128" s="107"/>
      <c r="T128" s="107"/>
      <c r="U128" s="107"/>
      <c r="V128" s="107"/>
      <c r="W128" s="107"/>
      <c r="X128" s="107"/>
      <c r="Y128" s="107"/>
      <c r="Z128" s="107"/>
      <c r="AA128" s="107"/>
      <c r="AB128" s="107"/>
      <c r="AC128" s="107"/>
      <c r="AD128" s="107"/>
      <c r="AE128" s="107"/>
      <c r="AF128" s="107"/>
      <c r="AG128" s="107"/>
      <c r="AH128" s="107"/>
      <c r="AI128" s="107"/>
      <c r="AJ128" s="107"/>
      <c r="AK128" s="107"/>
      <c r="AL128" s="107"/>
      <c r="AM128" s="108"/>
      <c r="AN128" s="108"/>
      <c r="AO128" s="108"/>
      <c r="AP128" s="108"/>
      <c r="AQ128" s="108"/>
      <c r="AR128" s="108"/>
      <c r="AS128" s="108"/>
      <c r="AT128" s="108"/>
      <c r="AU128" s="108"/>
      <c r="AV128" s="108"/>
      <c r="AW128" s="108"/>
    </row>
    <row r="129" spans="1:49" ht="12.75" hidden="1" customHeight="1" x14ac:dyDescent="0.25">
      <c r="A129" s="1"/>
      <c r="B129" s="76" t="s">
        <v>79</v>
      </c>
      <c r="C129" s="47"/>
      <c r="D129" s="21">
        <v>7.0000000000000007E-2</v>
      </c>
      <c r="E129" s="29">
        <v>0.21</v>
      </c>
      <c r="F129" s="91" t="s">
        <v>128</v>
      </c>
      <c r="G129" s="32">
        <v>6514433</v>
      </c>
      <c r="H129" s="74">
        <v>67.75</v>
      </c>
      <c r="I129" s="74">
        <v>-8.9700000000000006</v>
      </c>
      <c r="J129" s="34">
        <v>1287099</v>
      </c>
      <c r="K129" s="74">
        <v>33.32</v>
      </c>
      <c r="L129" s="74">
        <v>-0.94</v>
      </c>
      <c r="M129" s="32">
        <v>4263</v>
      </c>
      <c r="N129" s="74">
        <v>34.99</v>
      </c>
      <c r="O129" s="74">
        <v>-29.3</v>
      </c>
      <c r="P129" s="34">
        <v>2749</v>
      </c>
      <c r="Q129" s="74">
        <v>20.46</v>
      </c>
      <c r="R129" s="75">
        <v>-21.01</v>
      </c>
      <c r="S129" s="7"/>
      <c r="T129" s="7"/>
      <c r="U129" s="7"/>
      <c r="V129" s="7"/>
      <c r="W129" s="7"/>
      <c r="X129" s="7"/>
      <c r="Y129" s="7"/>
      <c r="Z129" s="7"/>
      <c r="AA129" s="7"/>
      <c r="AB129" s="7"/>
      <c r="AC129" s="7"/>
      <c r="AD129" s="7"/>
      <c r="AE129" s="7"/>
      <c r="AF129" s="7"/>
      <c r="AG129" s="7"/>
      <c r="AH129" s="7"/>
      <c r="AI129" s="7"/>
      <c r="AJ129" s="7"/>
      <c r="AK129" s="7"/>
      <c r="AL129" s="7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</row>
    <row r="130" spans="1:49" ht="12.75" hidden="1" customHeight="1" x14ac:dyDescent="0.25">
      <c r="A130" s="1"/>
      <c r="B130" s="76" t="s">
        <v>80</v>
      </c>
      <c r="C130" s="47"/>
      <c r="D130" s="21">
        <v>7.0000000000000007E-2</v>
      </c>
      <c r="E130" s="29">
        <v>0.19</v>
      </c>
      <c r="F130" s="91" t="s">
        <v>129</v>
      </c>
      <c r="G130" s="32">
        <v>5266093</v>
      </c>
      <c r="H130" s="74">
        <v>-19.16</v>
      </c>
      <c r="I130" s="74">
        <v>-5.71</v>
      </c>
      <c r="J130" s="34">
        <v>1197613</v>
      </c>
      <c r="K130" s="74">
        <v>-6.95</v>
      </c>
      <c r="L130" s="74">
        <v>4.84</v>
      </c>
      <c r="M130" s="32">
        <v>3818</v>
      </c>
      <c r="N130" s="74">
        <v>-10.44</v>
      </c>
      <c r="O130" s="74">
        <v>-16.12</v>
      </c>
      <c r="P130" s="34">
        <v>2217</v>
      </c>
      <c r="Q130" s="74">
        <v>-19.350000000000001</v>
      </c>
      <c r="R130" s="75">
        <v>-28.32</v>
      </c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7"/>
      <c r="AG130" s="7"/>
      <c r="AH130" s="7"/>
      <c r="AI130" s="7"/>
      <c r="AJ130" s="7"/>
      <c r="AK130" s="7"/>
      <c r="AL130" s="7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</row>
    <row r="131" spans="1:49" s="86" customFormat="1" ht="19.5" hidden="1" customHeight="1" x14ac:dyDescent="0.25">
      <c r="A131" s="77"/>
      <c r="B131" s="95" t="s">
        <v>81</v>
      </c>
      <c r="C131" s="47"/>
      <c r="D131" s="78">
        <v>0.08</v>
      </c>
      <c r="E131" s="79">
        <v>0.25</v>
      </c>
      <c r="F131" s="92" t="s">
        <v>133</v>
      </c>
      <c r="G131" s="80">
        <v>4160038</v>
      </c>
      <c r="H131" s="88">
        <v>-21</v>
      </c>
      <c r="I131" s="88">
        <v>-12.14</v>
      </c>
      <c r="J131" s="82">
        <v>1128863</v>
      </c>
      <c r="K131" s="88">
        <v>-5.74</v>
      </c>
      <c r="L131" s="88">
        <v>2.4900000000000002</v>
      </c>
      <c r="M131" s="80">
        <v>3305</v>
      </c>
      <c r="N131" s="88">
        <v>-13.44</v>
      </c>
      <c r="O131" s="88">
        <v>-11.42</v>
      </c>
      <c r="P131" s="82">
        <v>2832</v>
      </c>
      <c r="Q131" s="88">
        <v>27.74</v>
      </c>
      <c r="R131" s="89">
        <v>7.84</v>
      </c>
      <c r="S131" s="84"/>
      <c r="T131" s="84"/>
      <c r="U131" s="84"/>
      <c r="V131" s="84"/>
      <c r="W131" s="84"/>
      <c r="X131" s="84"/>
      <c r="Y131" s="84"/>
      <c r="Z131" s="84"/>
      <c r="AA131" s="84"/>
      <c r="AB131" s="84"/>
      <c r="AC131" s="84"/>
      <c r="AD131" s="84"/>
      <c r="AE131" s="84"/>
      <c r="AF131" s="84"/>
      <c r="AG131" s="84"/>
      <c r="AH131" s="84"/>
      <c r="AI131" s="84"/>
      <c r="AJ131" s="84"/>
      <c r="AK131" s="84"/>
      <c r="AL131" s="84"/>
      <c r="AM131" s="85"/>
      <c r="AN131" s="85"/>
      <c r="AO131" s="85"/>
      <c r="AP131" s="85"/>
      <c r="AQ131" s="85"/>
      <c r="AR131" s="85"/>
      <c r="AS131" s="85"/>
      <c r="AT131" s="85"/>
      <c r="AU131" s="85"/>
      <c r="AV131" s="85"/>
      <c r="AW131" s="85"/>
    </row>
    <row r="132" spans="1:49" s="86" customFormat="1" ht="12.75" hidden="1" customHeight="1" x14ac:dyDescent="0.25">
      <c r="A132" s="77"/>
      <c r="B132" s="95" t="s">
        <v>123</v>
      </c>
      <c r="C132" s="47"/>
      <c r="D132" s="78">
        <v>7.0000000000000007E-2</v>
      </c>
      <c r="E132" s="79">
        <v>0.21</v>
      </c>
      <c r="F132" s="92" t="s">
        <v>134</v>
      </c>
      <c r="G132" s="80">
        <v>6757174</v>
      </c>
      <c r="H132" s="88">
        <v>62.43</v>
      </c>
      <c r="I132" s="88">
        <v>-1.21</v>
      </c>
      <c r="J132" s="82">
        <v>1420558</v>
      </c>
      <c r="K132" s="88">
        <v>25.84</v>
      </c>
      <c r="L132" s="88">
        <v>7.86</v>
      </c>
      <c r="M132" s="80">
        <v>4531</v>
      </c>
      <c r="N132" s="88">
        <v>37.1</v>
      </c>
      <c r="O132" s="88">
        <v>7.93</v>
      </c>
      <c r="P132" s="82">
        <v>3001</v>
      </c>
      <c r="Q132" s="88">
        <v>5.97</v>
      </c>
      <c r="R132" s="89">
        <v>-19.02</v>
      </c>
      <c r="S132" s="84"/>
      <c r="T132" s="84"/>
      <c r="U132" s="84"/>
      <c r="V132" s="84"/>
      <c r="W132" s="84"/>
      <c r="X132" s="84"/>
      <c r="Y132" s="84"/>
      <c r="Z132" s="84"/>
      <c r="AA132" s="84"/>
      <c r="AB132" s="84"/>
      <c r="AC132" s="84"/>
      <c r="AD132" s="84"/>
      <c r="AE132" s="84"/>
      <c r="AF132" s="84"/>
      <c r="AG132" s="84"/>
      <c r="AH132" s="84"/>
      <c r="AI132" s="84"/>
      <c r="AJ132" s="84"/>
      <c r="AK132" s="84"/>
      <c r="AL132" s="84"/>
      <c r="AM132" s="85"/>
      <c r="AN132" s="85"/>
      <c r="AO132" s="85"/>
      <c r="AP132" s="85"/>
      <c r="AQ132" s="85"/>
      <c r="AR132" s="85"/>
      <c r="AS132" s="85"/>
      <c r="AT132" s="85"/>
      <c r="AU132" s="85"/>
      <c r="AV132" s="85"/>
      <c r="AW132" s="85"/>
    </row>
    <row r="133" spans="1:49" s="86" customFormat="1" ht="12.75" hidden="1" customHeight="1" x14ac:dyDescent="0.25">
      <c r="A133" s="77"/>
      <c r="B133" s="95" t="s">
        <v>83</v>
      </c>
      <c r="C133" s="47"/>
      <c r="D133" s="78">
        <v>0.08</v>
      </c>
      <c r="E133" s="79">
        <v>0.28000000000000003</v>
      </c>
      <c r="F133" s="92" t="s">
        <v>129</v>
      </c>
      <c r="G133" s="80">
        <v>5455004</v>
      </c>
      <c r="H133" s="88">
        <f>ROUND((G133-G132)/G132*100,2)</f>
        <v>-19.27</v>
      </c>
      <c r="I133" s="88">
        <f>(ROUND((G133-G117)/G117*100,2))</f>
        <v>-5.08</v>
      </c>
      <c r="J133" s="82">
        <v>1162203</v>
      </c>
      <c r="K133" s="88">
        <f>ROUND((J133-J132)/J132*100,2)</f>
        <v>-18.190000000000001</v>
      </c>
      <c r="L133" s="88">
        <f>ROUND((J133-J117)/J117*100,2)</f>
        <v>-1.88</v>
      </c>
      <c r="M133" s="80">
        <v>4121</v>
      </c>
      <c r="N133" s="88">
        <f>ROUND((M133-M132)/M132*100,2)</f>
        <v>-9.0500000000000007</v>
      </c>
      <c r="O133" s="88">
        <f>ROUND((M133-M117)/M117*100,2)</f>
        <v>5.56</v>
      </c>
      <c r="P133" s="82">
        <v>3212</v>
      </c>
      <c r="Q133" s="88">
        <f>ROUND((P133-P132)/P132*100,2)</f>
        <v>7.03</v>
      </c>
      <c r="R133" s="89">
        <f>ROUND((P133-P117)/P117*100,2)</f>
        <v>-6.44</v>
      </c>
      <c r="S133" s="84"/>
      <c r="T133" s="84"/>
      <c r="U133" s="84"/>
      <c r="V133" s="84"/>
      <c r="W133" s="84"/>
      <c r="X133" s="84"/>
      <c r="Y133" s="84"/>
      <c r="Z133" s="84"/>
      <c r="AA133" s="84"/>
      <c r="AB133" s="84"/>
      <c r="AC133" s="84"/>
      <c r="AD133" s="84"/>
      <c r="AE133" s="84"/>
      <c r="AF133" s="84"/>
      <c r="AG133" s="84"/>
      <c r="AH133" s="84"/>
      <c r="AI133" s="84"/>
      <c r="AJ133" s="84"/>
      <c r="AK133" s="84"/>
      <c r="AL133" s="84"/>
      <c r="AM133" s="85"/>
      <c r="AN133" s="85"/>
      <c r="AO133" s="85"/>
      <c r="AP133" s="85"/>
      <c r="AQ133" s="85"/>
      <c r="AR133" s="85"/>
      <c r="AS133" s="85"/>
      <c r="AT133" s="85"/>
      <c r="AU133" s="85"/>
      <c r="AV133" s="85"/>
      <c r="AW133" s="85"/>
    </row>
    <row r="134" spans="1:49" s="86" customFormat="1" ht="19.5" hidden="1" customHeight="1" x14ac:dyDescent="0.25">
      <c r="A134" s="77"/>
      <c r="B134" s="95" t="s">
        <v>84</v>
      </c>
      <c r="C134" s="47"/>
      <c r="D134" s="78">
        <v>7.6082988392452394E-2</v>
      </c>
      <c r="E134" s="79">
        <v>0.29137217188097025</v>
      </c>
      <c r="F134" s="92" t="s">
        <v>135</v>
      </c>
      <c r="G134" s="80">
        <v>5212729</v>
      </c>
      <c r="H134" s="88">
        <v>-4.4400000000000004</v>
      </c>
      <c r="I134" s="88">
        <v>15.99</v>
      </c>
      <c r="J134" s="82">
        <v>1083494</v>
      </c>
      <c r="K134" s="88">
        <v>-6.77</v>
      </c>
      <c r="L134" s="88">
        <v>5.09</v>
      </c>
      <c r="M134" s="80">
        <v>3966</v>
      </c>
      <c r="N134" s="88">
        <v>-3.76</v>
      </c>
      <c r="O134" s="88">
        <v>12.93</v>
      </c>
      <c r="P134" s="82">
        <v>3157</v>
      </c>
      <c r="Q134" s="88">
        <v>-1.71</v>
      </c>
      <c r="R134" s="89">
        <v>19.309999999999999</v>
      </c>
      <c r="S134" s="84"/>
      <c r="T134" s="84"/>
      <c r="U134" s="84"/>
      <c r="V134" s="84"/>
      <c r="W134" s="84"/>
      <c r="X134" s="84"/>
      <c r="Y134" s="84"/>
      <c r="Z134" s="84"/>
      <c r="AA134" s="84"/>
      <c r="AB134" s="84"/>
      <c r="AC134" s="84"/>
      <c r="AD134" s="84"/>
      <c r="AE134" s="84"/>
      <c r="AF134" s="84"/>
      <c r="AG134" s="84"/>
      <c r="AH134" s="84"/>
      <c r="AI134" s="84"/>
      <c r="AJ134" s="84"/>
      <c r="AK134" s="84"/>
      <c r="AL134" s="84"/>
      <c r="AM134" s="85"/>
      <c r="AN134" s="85"/>
      <c r="AO134" s="85"/>
      <c r="AP134" s="85"/>
      <c r="AQ134" s="85"/>
      <c r="AR134" s="85"/>
      <c r="AS134" s="85"/>
      <c r="AT134" s="85"/>
      <c r="AU134" s="85"/>
      <c r="AV134" s="85"/>
      <c r="AW134" s="85"/>
    </row>
    <row r="135" spans="1:49" s="86" customFormat="1" ht="12.75" hidden="1" customHeight="1" x14ac:dyDescent="0.25">
      <c r="A135" s="77"/>
      <c r="B135" s="95" t="s">
        <v>85</v>
      </c>
      <c r="C135" s="47"/>
      <c r="D135" s="78">
        <v>7.6605656420186963E-2</v>
      </c>
      <c r="E135" s="79">
        <v>0.27635079046404126</v>
      </c>
      <c r="F135" s="92" t="s">
        <v>136</v>
      </c>
      <c r="G135" s="80">
        <v>5371666</v>
      </c>
      <c r="H135" s="88">
        <v>3.05</v>
      </c>
      <c r="I135" s="88">
        <v>-24.62</v>
      </c>
      <c r="J135" s="82">
        <v>1131171</v>
      </c>
      <c r="K135" s="88">
        <v>4.4000000000000004</v>
      </c>
      <c r="L135" s="88">
        <v>-15.22</v>
      </c>
      <c r="M135" s="80">
        <v>4115</v>
      </c>
      <c r="N135" s="88">
        <v>3.76</v>
      </c>
      <c r="O135" s="88">
        <v>-9.52</v>
      </c>
      <c r="P135" s="82">
        <v>3126</v>
      </c>
      <c r="Q135" s="88">
        <v>-0.98</v>
      </c>
      <c r="R135" s="89">
        <v>-21.93</v>
      </c>
      <c r="S135" s="84"/>
      <c r="T135" s="84"/>
      <c r="U135" s="84"/>
      <c r="V135" s="84"/>
      <c r="W135" s="84"/>
      <c r="X135" s="84"/>
      <c r="Y135" s="84"/>
      <c r="Z135" s="84"/>
      <c r="AA135" s="84"/>
      <c r="AB135" s="84"/>
      <c r="AC135" s="84"/>
      <c r="AD135" s="84"/>
      <c r="AE135" s="84"/>
      <c r="AF135" s="84"/>
      <c r="AG135" s="84"/>
      <c r="AH135" s="84"/>
      <c r="AI135" s="84"/>
      <c r="AJ135" s="84"/>
      <c r="AK135" s="84"/>
      <c r="AL135" s="84"/>
      <c r="AM135" s="85"/>
      <c r="AN135" s="85"/>
      <c r="AO135" s="85"/>
      <c r="AP135" s="85"/>
      <c r="AQ135" s="85"/>
      <c r="AR135" s="85"/>
      <c r="AS135" s="85"/>
      <c r="AT135" s="85"/>
      <c r="AU135" s="85"/>
      <c r="AV135" s="85"/>
      <c r="AW135" s="85"/>
    </row>
    <row r="136" spans="1:49" s="86" customFormat="1" ht="12.75" hidden="1" customHeight="1" x14ac:dyDescent="0.25">
      <c r="A136" s="77"/>
      <c r="B136" s="95" t="s">
        <v>86</v>
      </c>
      <c r="C136" s="47"/>
      <c r="D136" s="78">
        <v>9.3109976307818282E-2</v>
      </c>
      <c r="E136" s="79">
        <v>0.27349913732530723</v>
      </c>
      <c r="F136" s="92" t="s">
        <v>137</v>
      </c>
      <c r="G136" s="80">
        <v>4364731</v>
      </c>
      <c r="H136" s="88">
        <v>-18.75</v>
      </c>
      <c r="I136" s="88">
        <v>-9.17</v>
      </c>
      <c r="J136" s="82">
        <v>1071667</v>
      </c>
      <c r="K136" s="88">
        <v>-5.26</v>
      </c>
      <c r="L136" s="88">
        <v>-6.92</v>
      </c>
      <c r="M136" s="80">
        <v>4064</v>
      </c>
      <c r="N136" s="88">
        <v>-1.24</v>
      </c>
      <c r="O136" s="88">
        <v>12.64</v>
      </c>
      <c r="P136" s="82">
        <v>2931</v>
      </c>
      <c r="Q136" s="88">
        <v>-6.24</v>
      </c>
      <c r="R136" s="89">
        <v>19.190000000000001</v>
      </c>
      <c r="S136" s="84"/>
      <c r="T136" s="84"/>
      <c r="U136" s="84"/>
      <c r="V136" s="84"/>
      <c r="W136" s="84"/>
      <c r="X136" s="84"/>
      <c r="Y136" s="84"/>
      <c r="Z136" s="84"/>
      <c r="AA136" s="84"/>
      <c r="AB136" s="84"/>
      <c r="AC136" s="84"/>
      <c r="AD136" s="84"/>
      <c r="AE136" s="84"/>
      <c r="AF136" s="84"/>
      <c r="AG136" s="84"/>
      <c r="AH136" s="84"/>
      <c r="AI136" s="84"/>
      <c r="AJ136" s="84"/>
      <c r="AK136" s="84"/>
      <c r="AL136" s="84"/>
      <c r="AM136" s="85"/>
      <c r="AN136" s="85"/>
      <c r="AO136" s="85"/>
      <c r="AP136" s="85"/>
      <c r="AQ136" s="85"/>
      <c r="AR136" s="85"/>
      <c r="AS136" s="85"/>
      <c r="AT136" s="85"/>
      <c r="AU136" s="85"/>
      <c r="AV136" s="85"/>
      <c r="AW136" s="85"/>
    </row>
    <row r="137" spans="1:49" s="86" customFormat="1" ht="19.5" hidden="1" customHeight="1" x14ac:dyDescent="0.25">
      <c r="A137" s="77"/>
      <c r="B137" s="95" t="s">
        <v>138</v>
      </c>
      <c r="C137" s="47" t="s">
        <v>140</v>
      </c>
      <c r="D137" s="78">
        <f>M137/G137*100</f>
        <v>6.8139439544017869E-2</v>
      </c>
      <c r="E137" s="79">
        <f>P137/J137*100</f>
        <v>0.31022998406401281</v>
      </c>
      <c r="F137" s="92" t="s">
        <v>139</v>
      </c>
      <c r="G137" s="80">
        <v>6049360</v>
      </c>
      <c r="H137" s="88">
        <f t="shared" ref="H137:H142" si="4">ROUND((G137-G136)/G136*100,2)</f>
        <v>38.6</v>
      </c>
      <c r="I137" s="88">
        <f t="shared" ref="I137:I142" si="5">(ROUND((G137-G125)/G125*100,2))</f>
        <v>2.08</v>
      </c>
      <c r="J137" s="82">
        <v>1130774</v>
      </c>
      <c r="K137" s="88">
        <f t="shared" ref="K137:K142" si="6">ROUND((J137-J136)/J136*100,2)</f>
        <v>5.52</v>
      </c>
      <c r="L137" s="88">
        <f t="shared" ref="L137:L142" si="7">ROUND((J137-J125)/J125*100,2)</f>
        <v>-10.42</v>
      </c>
      <c r="M137" s="80">
        <v>4122</v>
      </c>
      <c r="N137" s="88">
        <f t="shared" ref="N137:N142" si="8">ROUND((M137-M136)/M136*100,2)</f>
        <v>1.43</v>
      </c>
      <c r="O137" s="88">
        <f t="shared" ref="O137:O142" si="9">ROUND((M137-M125)/M125*100,2)</f>
        <v>1.9</v>
      </c>
      <c r="P137" s="82">
        <v>3508</v>
      </c>
      <c r="Q137" s="88">
        <f t="shared" ref="Q137:Q142" si="10">ROUND((P137-P136)/P136*100,2)</f>
        <v>19.690000000000001</v>
      </c>
      <c r="R137" s="89">
        <f t="shared" ref="R137:R142" si="11">ROUND((P137-P125)/P125*100,2)</f>
        <v>-10.44</v>
      </c>
      <c r="S137" s="84"/>
      <c r="T137" s="84"/>
      <c r="U137" s="84"/>
      <c r="V137" s="84"/>
      <c r="W137" s="84"/>
      <c r="X137" s="84"/>
      <c r="Y137" s="84"/>
      <c r="Z137" s="84"/>
      <c r="AA137" s="84"/>
      <c r="AB137" s="84"/>
      <c r="AC137" s="84"/>
      <c r="AD137" s="84"/>
      <c r="AE137" s="84"/>
      <c r="AF137" s="84"/>
      <c r="AG137" s="84"/>
      <c r="AH137" s="84"/>
      <c r="AI137" s="84"/>
      <c r="AJ137" s="84"/>
      <c r="AK137" s="84"/>
      <c r="AL137" s="84"/>
      <c r="AM137" s="85"/>
      <c r="AN137" s="85"/>
      <c r="AO137" s="85"/>
      <c r="AP137" s="85"/>
      <c r="AQ137" s="85"/>
      <c r="AR137" s="85"/>
      <c r="AS137" s="85"/>
      <c r="AT137" s="85"/>
      <c r="AU137" s="85"/>
      <c r="AV137" s="85"/>
      <c r="AW137" s="85"/>
    </row>
    <row r="138" spans="1:49" s="86" customFormat="1" ht="12.75" hidden="1" customHeight="1" x14ac:dyDescent="0.25">
      <c r="A138" s="77"/>
      <c r="B138" s="95" t="s">
        <v>76</v>
      </c>
      <c r="C138" s="47"/>
      <c r="D138" s="78">
        <f>M138/G138*100</f>
        <v>7.1602802062023824E-2</v>
      </c>
      <c r="E138" s="79">
        <f>P138/J138*100</f>
        <v>0.23575784703814406</v>
      </c>
      <c r="F138" s="92" t="s">
        <v>124</v>
      </c>
      <c r="G138" s="80">
        <v>3506846</v>
      </c>
      <c r="H138" s="88">
        <f t="shared" si="4"/>
        <v>-42.03</v>
      </c>
      <c r="I138" s="88">
        <f t="shared" si="5"/>
        <v>-27.22</v>
      </c>
      <c r="J138" s="82">
        <v>886927</v>
      </c>
      <c r="K138" s="88">
        <f t="shared" si="6"/>
        <v>-21.56</v>
      </c>
      <c r="L138" s="88">
        <f t="shared" si="7"/>
        <v>-4.8</v>
      </c>
      <c r="M138" s="80">
        <v>2511</v>
      </c>
      <c r="N138" s="88">
        <f t="shared" si="8"/>
        <v>-39.08</v>
      </c>
      <c r="O138" s="88">
        <f t="shared" si="9"/>
        <v>-12.9</v>
      </c>
      <c r="P138" s="82">
        <v>2091</v>
      </c>
      <c r="Q138" s="88">
        <f t="shared" si="10"/>
        <v>-40.39</v>
      </c>
      <c r="R138" s="89">
        <f t="shared" si="11"/>
        <v>-4.43</v>
      </c>
      <c r="S138" s="84"/>
      <c r="T138" s="84"/>
      <c r="U138" s="84"/>
      <c r="V138" s="84"/>
      <c r="W138" s="84"/>
      <c r="X138" s="84"/>
      <c r="Y138" s="84"/>
      <c r="Z138" s="84"/>
      <c r="AA138" s="84"/>
      <c r="AB138" s="84"/>
      <c r="AC138" s="84"/>
      <c r="AD138" s="84"/>
      <c r="AE138" s="84"/>
      <c r="AF138" s="84"/>
      <c r="AG138" s="84"/>
      <c r="AH138" s="84"/>
      <c r="AI138" s="84"/>
      <c r="AJ138" s="84"/>
      <c r="AK138" s="84"/>
      <c r="AL138" s="84"/>
      <c r="AM138" s="85"/>
      <c r="AN138" s="85"/>
      <c r="AO138" s="85"/>
      <c r="AP138" s="85"/>
      <c r="AQ138" s="85"/>
      <c r="AR138" s="85"/>
      <c r="AS138" s="85"/>
      <c r="AT138" s="85"/>
      <c r="AU138" s="85"/>
      <c r="AV138" s="85"/>
      <c r="AW138" s="85"/>
    </row>
    <row r="139" spans="1:49" s="109" customFormat="1" ht="12.75" hidden="1" customHeight="1" x14ac:dyDescent="0.25">
      <c r="A139" s="99"/>
      <c r="B139" s="110" t="s">
        <v>142</v>
      </c>
      <c r="C139" s="61"/>
      <c r="D139" s="100">
        <f>M139/G139*100</f>
        <v>7.1309266927873677E-2</v>
      </c>
      <c r="E139" s="101">
        <v>0.26</v>
      </c>
      <c r="F139" s="102" t="s">
        <v>143</v>
      </c>
      <c r="G139" s="103">
        <v>6530708</v>
      </c>
      <c r="H139" s="104">
        <f t="shared" si="4"/>
        <v>86.23</v>
      </c>
      <c r="I139" s="104">
        <f t="shared" si="5"/>
        <v>-7.67</v>
      </c>
      <c r="J139" s="105">
        <v>1308034</v>
      </c>
      <c r="K139" s="104">
        <f t="shared" si="6"/>
        <v>47.48</v>
      </c>
      <c r="L139" s="104">
        <f t="shared" si="7"/>
        <v>-7.31</v>
      </c>
      <c r="M139" s="103">
        <v>4657</v>
      </c>
      <c r="N139" s="104">
        <f t="shared" si="8"/>
        <v>85.46</v>
      </c>
      <c r="O139" s="104">
        <f t="shared" si="9"/>
        <v>1.53</v>
      </c>
      <c r="P139" s="105">
        <v>3389</v>
      </c>
      <c r="Q139" s="104">
        <f t="shared" si="10"/>
        <v>62.08</v>
      </c>
      <c r="R139" s="106">
        <f t="shared" si="11"/>
        <v>2.23</v>
      </c>
      <c r="S139" s="107"/>
      <c r="T139" s="107"/>
      <c r="U139" s="107"/>
      <c r="V139" s="107"/>
      <c r="W139" s="107"/>
      <c r="X139" s="107"/>
      <c r="Y139" s="107"/>
      <c r="Z139" s="107"/>
      <c r="AA139" s="107"/>
      <c r="AB139" s="107"/>
      <c r="AC139" s="107"/>
      <c r="AD139" s="107"/>
      <c r="AE139" s="107"/>
      <c r="AF139" s="107"/>
      <c r="AG139" s="107"/>
      <c r="AH139" s="107"/>
      <c r="AI139" s="107"/>
      <c r="AJ139" s="107"/>
      <c r="AK139" s="107"/>
      <c r="AL139" s="107"/>
      <c r="AM139" s="108"/>
      <c r="AN139" s="108"/>
      <c r="AO139" s="108"/>
      <c r="AP139" s="108"/>
      <c r="AQ139" s="108"/>
      <c r="AR139" s="108"/>
      <c r="AS139" s="108"/>
      <c r="AT139" s="108"/>
      <c r="AU139" s="108"/>
      <c r="AV139" s="108"/>
      <c r="AW139" s="108"/>
    </row>
    <row r="140" spans="1:49" s="109" customFormat="1" ht="19.5" hidden="1" customHeight="1" x14ac:dyDescent="0.25">
      <c r="A140" s="99"/>
      <c r="B140" s="111" t="s">
        <v>144</v>
      </c>
      <c r="C140" s="61"/>
      <c r="D140" s="100">
        <v>0.09</v>
      </c>
      <c r="E140" s="101">
        <v>0.27</v>
      </c>
      <c r="F140" s="102" t="s">
        <v>145</v>
      </c>
      <c r="G140" s="103">
        <v>3444713</v>
      </c>
      <c r="H140" s="104">
        <f t="shared" si="4"/>
        <v>-47.25</v>
      </c>
      <c r="I140" s="104">
        <f t="shared" si="5"/>
        <v>-11.3</v>
      </c>
      <c r="J140" s="105">
        <v>841663</v>
      </c>
      <c r="K140" s="104">
        <f t="shared" si="6"/>
        <v>-35.65</v>
      </c>
      <c r="L140" s="104">
        <f t="shared" si="7"/>
        <v>-12.82</v>
      </c>
      <c r="M140" s="103">
        <v>2964</v>
      </c>
      <c r="N140" s="104">
        <f t="shared" si="8"/>
        <v>-36.35</v>
      </c>
      <c r="O140" s="104">
        <f t="shared" si="9"/>
        <v>-6.14</v>
      </c>
      <c r="P140" s="105">
        <v>2272</v>
      </c>
      <c r="Q140" s="104">
        <f t="shared" si="10"/>
        <v>-32.96</v>
      </c>
      <c r="R140" s="106">
        <f t="shared" si="11"/>
        <v>-0.44</v>
      </c>
      <c r="S140" s="107"/>
      <c r="T140" s="107"/>
      <c r="U140" s="107"/>
      <c r="V140" s="107"/>
      <c r="W140" s="107"/>
      <c r="X140" s="107"/>
      <c r="Y140" s="107"/>
      <c r="Z140" s="107"/>
      <c r="AA140" s="107"/>
      <c r="AB140" s="107"/>
      <c r="AC140" s="107"/>
      <c r="AD140" s="107"/>
      <c r="AE140" s="107"/>
      <c r="AF140" s="107"/>
      <c r="AG140" s="107"/>
      <c r="AH140" s="107"/>
      <c r="AI140" s="107"/>
      <c r="AJ140" s="107"/>
      <c r="AK140" s="107"/>
      <c r="AL140" s="107"/>
      <c r="AM140" s="108"/>
      <c r="AN140" s="108"/>
      <c r="AO140" s="108"/>
      <c r="AP140" s="108"/>
      <c r="AQ140" s="108"/>
      <c r="AR140" s="108"/>
      <c r="AS140" s="108"/>
      <c r="AT140" s="108"/>
      <c r="AU140" s="108"/>
      <c r="AV140" s="108"/>
      <c r="AW140" s="108"/>
    </row>
    <row r="141" spans="1:49" s="109" customFormat="1" ht="12.75" hidden="1" customHeight="1" x14ac:dyDescent="0.25">
      <c r="A141" s="99"/>
      <c r="B141" s="111" t="s">
        <v>146</v>
      </c>
      <c r="C141" s="61"/>
      <c r="D141" s="100">
        <v>7.0000000000000007E-2</v>
      </c>
      <c r="E141" s="101">
        <v>0.3</v>
      </c>
      <c r="F141" s="102" t="s">
        <v>147</v>
      </c>
      <c r="G141" s="103">
        <v>6196381</v>
      </c>
      <c r="H141" s="104">
        <f t="shared" si="4"/>
        <v>79.88</v>
      </c>
      <c r="I141" s="104">
        <f t="shared" si="5"/>
        <v>-4.88</v>
      </c>
      <c r="J141" s="105">
        <v>1216705</v>
      </c>
      <c r="K141" s="104">
        <f t="shared" si="6"/>
        <v>44.56</v>
      </c>
      <c r="L141" s="104">
        <f t="shared" si="7"/>
        <v>-5.47</v>
      </c>
      <c r="M141" s="103">
        <v>4550</v>
      </c>
      <c r="N141" s="104">
        <f t="shared" si="8"/>
        <v>53.51</v>
      </c>
      <c r="O141" s="104">
        <f t="shared" si="9"/>
        <v>6.73</v>
      </c>
      <c r="P141" s="105">
        <v>3620</v>
      </c>
      <c r="Q141" s="104">
        <f t="shared" si="10"/>
        <v>59.33</v>
      </c>
      <c r="R141" s="106">
        <f t="shared" si="11"/>
        <v>31.68</v>
      </c>
      <c r="S141" s="107"/>
      <c r="T141" s="107"/>
      <c r="U141" s="107"/>
      <c r="V141" s="107"/>
      <c r="W141" s="107"/>
      <c r="X141" s="107"/>
      <c r="Y141" s="107"/>
      <c r="Z141" s="107"/>
      <c r="AA141" s="107"/>
      <c r="AB141" s="107"/>
      <c r="AC141" s="107"/>
      <c r="AD141" s="107"/>
      <c r="AE141" s="107"/>
      <c r="AF141" s="107"/>
      <c r="AG141" s="107"/>
      <c r="AH141" s="107"/>
      <c r="AI141" s="107"/>
      <c r="AJ141" s="107"/>
      <c r="AK141" s="107"/>
      <c r="AL141" s="107"/>
      <c r="AM141" s="108"/>
      <c r="AN141" s="108"/>
      <c r="AO141" s="108"/>
      <c r="AP141" s="108"/>
      <c r="AQ141" s="108"/>
      <c r="AR141" s="108"/>
      <c r="AS141" s="108"/>
      <c r="AT141" s="108"/>
      <c r="AU141" s="108"/>
      <c r="AV141" s="108"/>
      <c r="AW141" s="108"/>
    </row>
    <row r="142" spans="1:49" s="109" customFormat="1" ht="12.75" hidden="1" customHeight="1" x14ac:dyDescent="0.25">
      <c r="A142" s="99"/>
      <c r="B142" s="111" t="s">
        <v>148</v>
      </c>
      <c r="C142" s="61"/>
      <c r="D142" s="100">
        <v>0.08</v>
      </c>
      <c r="E142" s="101">
        <v>0.26</v>
      </c>
      <c r="F142" s="102" t="s">
        <v>149</v>
      </c>
      <c r="G142" s="103">
        <v>4805909</v>
      </c>
      <c r="H142" s="104">
        <f t="shared" si="4"/>
        <v>-22.44</v>
      </c>
      <c r="I142" s="104">
        <f t="shared" si="5"/>
        <v>-8.74</v>
      </c>
      <c r="J142" s="105">
        <v>1068534</v>
      </c>
      <c r="K142" s="104">
        <f t="shared" si="6"/>
        <v>-12.18</v>
      </c>
      <c r="L142" s="104">
        <f t="shared" si="7"/>
        <v>-10.78</v>
      </c>
      <c r="M142" s="103">
        <v>3743</v>
      </c>
      <c r="N142" s="104">
        <f t="shared" si="8"/>
        <v>-17.739999999999998</v>
      </c>
      <c r="O142" s="104">
        <f t="shared" si="9"/>
        <v>-1.96</v>
      </c>
      <c r="P142" s="105">
        <v>2830</v>
      </c>
      <c r="Q142" s="104">
        <f t="shared" si="10"/>
        <v>-21.82</v>
      </c>
      <c r="R142" s="106">
        <f t="shared" si="11"/>
        <v>27.65</v>
      </c>
      <c r="S142" s="107"/>
      <c r="T142" s="107"/>
      <c r="U142" s="107"/>
      <c r="V142" s="107"/>
      <c r="W142" s="107"/>
      <c r="X142" s="107"/>
      <c r="Y142" s="107"/>
      <c r="Z142" s="107"/>
      <c r="AA142" s="107"/>
      <c r="AB142" s="107"/>
      <c r="AC142" s="107"/>
      <c r="AD142" s="107"/>
      <c r="AE142" s="107"/>
      <c r="AF142" s="107"/>
      <c r="AG142" s="107"/>
      <c r="AH142" s="107"/>
      <c r="AI142" s="107"/>
      <c r="AJ142" s="107"/>
      <c r="AK142" s="107"/>
      <c r="AL142" s="107"/>
      <c r="AM142" s="108"/>
      <c r="AN142" s="108"/>
      <c r="AO142" s="108"/>
      <c r="AP142" s="108"/>
      <c r="AQ142" s="108"/>
      <c r="AR142" s="108"/>
      <c r="AS142" s="108"/>
      <c r="AT142" s="108"/>
      <c r="AU142" s="108"/>
      <c r="AV142" s="108"/>
      <c r="AW142" s="108"/>
    </row>
    <row r="143" spans="1:49" s="109" customFormat="1" ht="19.5" hidden="1" customHeight="1" x14ac:dyDescent="0.25">
      <c r="A143" s="99"/>
      <c r="B143" s="111" t="s">
        <v>151</v>
      </c>
      <c r="C143" s="61"/>
      <c r="D143" s="100">
        <v>7.0000000000000007E-2</v>
      </c>
      <c r="E143" s="101">
        <v>0.22</v>
      </c>
      <c r="F143" s="102" t="s">
        <v>150</v>
      </c>
      <c r="G143" s="103">
        <v>4701904</v>
      </c>
      <c r="H143" s="104">
        <f t="shared" ref="H143" si="12">ROUND((G143-G142)/G142*100,2)</f>
        <v>-2.16</v>
      </c>
      <c r="I143" s="104">
        <f t="shared" ref="I143" si="13">(ROUND((G143-G131)/G131*100,2))</f>
        <v>13.03</v>
      </c>
      <c r="J143" s="105">
        <v>1116993</v>
      </c>
      <c r="K143" s="104">
        <f t="shared" ref="K143" si="14">ROUND((J143-J142)/J142*100,2)</f>
        <v>4.54</v>
      </c>
      <c r="L143" s="104">
        <f t="shared" ref="L143" si="15">ROUND((J143-J131)/J131*100,2)</f>
        <v>-1.05</v>
      </c>
      <c r="M143" s="103">
        <v>3391</v>
      </c>
      <c r="N143" s="104">
        <f t="shared" ref="N143" si="16">ROUND((M143-M142)/M142*100,2)</f>
        <v>-9.4</v>
      </c>
      <c r="O143" s="104">
        <f t="shared" ref="O143" si="17">ROUND((M143-M131)/M131*100,2)</f>
        <v>2.6</v>
      </c>
      <c r="P143" s="105">
        <v>2447</v>
      </c>
      <c r="Q143" s="104">
        <f t="shared" ref="Q143" si="18">ROUND((P143-P142)/P142*100,2)</f>
        <v>-13.53</v>
      </c>
      <c r="R143" s="106">
        <f t="shared" ref="R143" si="19">ROUND((P143-P131)/P131*100,2)</f>
        <v>-13.59</v>
      </c>
      <c r="S143" s="107"/>
      <c r="T143" s="107"/>
      <c r="U143" s="107"/>
      <c r="V143" s="107"/>
      <c r="W143" s="107"/>
      <c r="X143" s="107"/>
      <c r="Y143" s="107"/>
      <c r="Z143" s="107"/>
      <c r="AA143" s="107"/>
      <c r="AB143" s="107"/>
      <c r="AC143" s="107"/>
      <c r="AD143" s="107"/>
      <c r="AE143" s="107"/>
      <c r="AF143" s="107"/>
      <c r="AG143" s="107"/>
      <c r="AH143" s="107"/>
      <c r="AI143" s="107"/>
      <c r="AJ143" s="107"/>
      <c r="AK143" s="107"/>
      <c r="AL143" s="107"/>
      <c r="AM143" s="108"/>
      <c r="AN143" s="108"/>
      <c r="AO143" s="108"/>
      <c r="AP143" s="108"/>
      <c r="AQ143" s="108"/>
      <c r="AR143" s="108"/>
      <c r="AS143" s="108"/>
      <c r="AT143" s="108"/>
      <c r="AU143" s="108"/>
      <c r="AV143" s="108"/>
      <c r="AW143" s="108"/>
    </row>
    <row r="144" spans="1:49" s="109" customFormat="1" ht="12.75" hidden="1" customHeight="1" x14ac:dyDescent="0.25">
      <c r="A144" s="99"/>
      <c r="B144" s="110" t="s">
        <v>82</v>
      </c>
      <c r="C144" s="61"/>
      <c r="D144" s="100">
        <v>0.08</v>
      </c>
      <c r="E144" s="101">
        <v>0.27</v>
      </c>
      <c r="F144" s="102" t="s">
        <v>152</v>
      </c>
      <c r="G144" s="103">
        <v>5407702</v>
      </c>
      <c r="H144" s="104">
        <f t="shared" ref="H144:H149" si="20">ROUND((G144-G143)/G143*100,2)</f>
        <v>15.01</v>
      </c>
      <c r="I144" s="104">
        <f t="shared" ref="I144:I149" si="21">(ROUND((G144-G132)/G132*100,2))</f>
        <v>-19.97</v>
      </c>
      <c r="J144" s="105">
        <v>1142793</v>
      </c>
      <c r="K144" s="104">
        <f t="shared" ref="K144:K149" si="22">ROUND((J144-J143)/J143*100,2)</f>
        <v>2.31</v>
      </c>
      <c r="L144" s="104">
        <f t="shared" ref="L144:L149" si="23">ROUND((J144-J132)/J132*100,2)</f>
        <v>-19.55</v>
      </c>
      <c r="M144" s="103">
        <v>4239</v>
      </c>
      <c r="N144" s="104">
        <f t="shared" ref="N144:N149" si="24">ROUND((M144-M143)/M143*100,2)</f>
        <v>25.01</v>
      </c>
      <c r="O144" s="104">
        <f t="shared" ref="O144:O149" si="25">ROUND((M144-M132)/M132*100,2)</f>
        <v>-6.44</v>
      </c>
      <c r="P144" s="105">
        <v>3034</v>
      </c>
      <c r="Q144" s="104">
        <f t="shared" ref="Q144:Q149" si="26">ROUND((P144-P143)/P143*100,2)</f>
        <v>23.99</v>
      </c>
      <c r="R144" s="106">
        <f t="shared" ref="R144:R149" si="27">ROUND((P144-P132)/P132*100,2)</f>
        <v>1.1000000000000001</v>
      </c>
      <c r="S144" s="107"/>
      <c r="T144" s="107"/>
      <c r="U144" s="107"/>
      <c r="V144" s="107"/>
      <c r="W144" s="107"/>
      <c r="X144" s="107"/>
      <c r="Y144" s="107"/>
      <c r="Z144" s="107"/>
      <c r="AA144" s="107"/>
      <c r="AB144" s="107"/>
      <c r="AC144" s="107"/>
      <c r="AD144" s="107"/>
      <c r="AE144" s="107"/>
      <c r="AF144" s="107"/>
      <c r="AG144" s="107"/>
      <c r="AH144" s="107"/>
      <c r="AI144" s="107"/>
      <c r="AJ144" s="107"/>
      <c r="AK144" s="107"/>
      <c r="AL144" s="107"/>
      <c r="AM144" s="108"/>
      <c r="AN144" s="108"/>
      <c r="AO144" s="108"/>
      <c r="AP144" s="108"/>
      <c r="AQ144" s="108"/>
      <c r="AR144" s="108"/>
      <c r="AS144" s="108"/>
      <c r="AT144" s="108"/>
      <c r="AU144" s="108"/>
      <c r="AV144" s="108"/>
      <c r="AW144" s="108"/>
    </row>
    <row r="145" spans="1:49" s="109" customFormat="1" ht="12.75" hidden="1" customHeight="1" x14ac:dyDescent="0.25">
      <c r="A145" s="99"/>
      <c r="B145" s="110" t="s">
        <v>83</v>
      </c>
      <c r="C145" s="61"/>
      <c r="D145" s="100">
        <v>7.0000000000000007E-2</v>
      </c>
      <c r="E145" s="101">
        <v>0.24</v>
      </c>
      <c r="F145" s="102" t="s">
        <v>153</v>
      </c>
      <c r="G145" s="103">
        <v>3839635</v>
      </c>
      <c r="H145" s="104">
        <f t="shared" si="20"/>
        <v>-29</v>
      </c>
      <c r="I145" s="104">
        <f t="shared" si="21"/>
        <v>-29.61</v>
      </c>
      <c r="J145" s="105">
        <v>944627</v>
      </c>
      <c r="K145" s="104">
        <f t="shared" si="22"/>
        <v>-17.34</v>
      </c>
      <c r="L145" s="104">
        <f t="shared" si="23"/>
        <v>-18.72</v>
      </c>
      <c r="M145" s="103">
        <v>2734</v>
      </c>
      <c r="N145" s="104">
        <f t="shared" si="24"/>
        <v>-35.5</v>
      </c>
      <c r="O145" s="104">
        <f t="shared" si="25"/>
        <v>-33.659999999999997</v>
      </c>
      <c r="P145" s="105">
        <v>2267</v>
      </c>
      <c r="Q145" s="104">
        <f t="shared" si="26"/>
        <v>-25.28</v>
      </c>
      <c r="R145" s="106">
        <f t="shared" si="27"/>
        <v>-29.42</v>
      </c>
      <c r="S145" s="107"/>
      <c r="T145" s="107"/>
      <c r="U145" s="107"/>
      <c r="V145" s="107"/>
      <c r="W145" s="107"/>
      <c r="X145" s="107"/>
      <c r="Y145" s="107"/>
      <c r="Z145" s="107"/>
      <c r="AA145" s="107"/>
      <c r="AB145" s="107"/>
      <c r="AC145" s="107"/>
      <c r="AD145" s="107"/>
      <c r="AE145" s="107"/>
      <c r="AF145" s="107"/>
      <c r="AG145" s="107"/>
      <c r="AH145" s="107"/>
      <c r="AI145" s="107"/>
      <c r="AJ145" s="107"/>
      <c r="AK145" s="107"/>
      <c r="AL145" s="107"/>
      <c r="AM145" s="108"/>
      <c r="AN145" s="108"/>
      <c r="AO145" s="108"/>
      <c r="AP145" s="108"/>
      <c r="AQ145" s="108"/>
      <c r="AR145" s="108"/>
      <c r="AS145" s="108"/>
      <c r="AT145" s="108"/>
      <c r="AU145" s="108"/>
      <c r="AV145" s="108"/>
      <c r="AW145" s="108"/>
    </row>
    <row r="146" spans="1:49" s="109" customFormat="1" ht="19.5" hidden="1" customHeight="1" x14ac:dyDescent="0.25">
      <c r="A146" s="99"/>
      <c r="B146" s="110" t="s">
        <v>154</v>
      </c>
      <c r="C146" s="61"/>
      <c r="D146" s="100">
        <v>7.0000000000000007E-2</v>
      </c>
      <c r="E146" s="101">
        <v>0.34</v>
      </c>
      <c r="F146" s="102" t="s">
        <v>155</v>
      </c>
      <c r="G146" s="103">
        <v>6040575</v>
      </c>
      <c r="H146" s="104">
        <f t="shared" si="20"/>
        <v>57.32</v>
      </c>
      <c r="I146" s="104">
        <f t="shared" si="21"/>
        <v>15.88</v>
      </c>
      <c r="J146" s="105">
        <v>1159006</v>
      </c>
      <c r="K146" s="104">
        <f t="shared" si="22"/>
        <v>22.69</v>
      </c>
      <c r="L146" s="104">
        <f t="shared" si="23"/>
        <v>6.97</v>
      </c>
      <c r="M146" s="103">
        <v>4444</v>
      </c>
      <c r="N146" s="104">
        <f t="shared" si="24"/>
        <v>62.55</v>
      </c>
      <c r="O146" s="104">
        <f t="shared" si="25"/>
        <v>12.05</v>
      </c>
      <c r="P146" s="105">
        <v>3938</v>
      </c>
      <c r="Q146" s="104">
        <f t="shared" si="26"/>
        <v>73.709999999999994</v>
      </c>
      <c r="R146" s="106">
        <f t="shared" si="27"/>
        <v>24.74</v>
      </c>
      <c r="S146" s="107"/>
      <c r="T146" s="107"/>
      <c r="U146" s="107"/>
      <c r="V146" s="107"/>
      <c r="W146" s="107"/>
      <c r="X146" s="107"/>
      <c r="Y146" s="107"/>
      <c r="Z146" s="107"/>
      <c r="AA146" s="107"/>
      <c r="AB146" s="107"/>
      <c r="AC146" s="107"/>
      <c r="AD146" s="107"/>
      <c r="AE146" s="107"/>
      <c r="AF146" s="107"/>
      <c r="AG146" s="107"/>
      <c r="AH146" s="107"/>
      <c r="AI146" s="107"/>
      <c r="AJ146" s="107"/>
      <c r="AK146" s="107"/>
      <c r="AL146" s="107"/>
      <c r="AM146" s="108"/>
      <c r="AN146" s="108"/>
      <c r="AO146" s="108"/>
      <c r="AP146" s="108"/>
      <c r="AQ146" s="108"/>
      <c r="AR146" s="108"/>
      <c r="AS146" s="108"/>
      <c r="AT146" s="108"/>
      <c r="AU146" s="108"/>
      <c r="AV146" s="108"/>
      <c r="AW146" s="108"/>
    </row>
    <row r="147" spans="1:49" s="109" customFormat="1" ht="12.75" hidden="1" customHeight="1" x14ac:dyDescent="0.25">
      <c r="A147" s="99"/>
      <c r="B147" s="110" t="s">
        <v>156</v>
      </c>
      <c r="C147" s="61"/>
      <c r="D147" s="100">
        <v>7.0000000000000007E-2</v>
      </c>
      <c r="E147" s="101">
        <v>0.28000000000000003</v>
      </c>
      <c r="F147" s="102" t="s">
        <v>157</v>
      </c>
      <c r="G147" s="103">
        <v>5040834</v>
      </c>
      <c r="H147" s="104">
        <f t="shared" si="20"/>
        <v>-16.55</v>
      </c>
      <c r="I147" s="104">
        <f t="shared" si="21"/>
        <v>-6.16</v>
      </c>
      <c r="J147" s="105">
        <v>1093544</v>
      </c>
      <c r="K147" s="104">
        <f t="shared" si="22"/>
        <v>-5.65</v>
      </c>
      <c r="L147" s="104">
        <f t="shared" si="23"/>
        <v>-3.33</v>
      </c>
      <c r="M147" s="103">
        <v>3625</v>
      </c>
      <c r="N147" s="104">
        <f t="shared" si="24"/>
        <v>-18.43</v>
      </c>
      <c r="O147" s="104">
        <f t="shared" si="25"/>
        <v>-11.91</v>
      </c>
      <c r="P147" s="105">
        <v>3061</v>
      </c>
      <c r="Q147" s="104">
        <f t="shared" si="26"/>
        <v>-22.27</v>
      </c>
      <c r="R147" s="106">
        <f t="shared" si="27"/>
        <v>-2.08</v>
      </c>
      <c r="S147" s="107"/>
      <c r="T147" s="107"/>
      <c r="U147" s="107"/>
      <c r="V147" s="107"/>
      <c r="W147" s="107"/>
      <c r="X147" s="107"/>
      <c r="Y147" s="107"/>
      <c r="Z147" s="107"/>
      <c r="AA147" s="107"/>
      <c r="AB147" s="107"/>
      <c r="AC147" s="107"/>
      <c r="AD147" s="107"/>
      <c r="AE147" s="107"/>
      <c r="AF147" s="107"/>
      <c r="AG147" s="107"/>
      <c r="AH147" s="107"/>
      <c r="AI147" s="107"/>
      <c r="AJ147" s="107"/>
      <c r="AK147" s="107"/>
      <c r="AL147" s="107"/>
      <c r="AM147" s="108"/>
      <c r="AN147" s="108"/>
      <c r="AO147" s="108"/>
      <c r="AP147" s="108"/>
      <c r="AQ147" s="108"/>
      <c r="AR147" s="108"/>
      <c r="AS147" s="108"/>
      <c r="AT147" s="108"/>
      <c r="AU147" s="108"/>
      <c r="AV147" s="108"/>
      <c r="AW147" s="108"/>
    </row>
    <row r="148" spans="1:49" s="109" customFormat="1" ht="12.75" hidden="1" customHeight="1" x14ac:dyDescent="0.25">
      <c r="A148" s="99"/>
      <c r="B148" s="110" t="s">
        <v>158</v>
      </c>
      <c r="C148" s="61"/>
      <c r="D148" s="100">
        <v>0.08</v>
      </c>
      <c r="E148" s="101">
        <v>0.27</v>
      </c>
      <c r="F148" s="102" t="s">
        <v>159</v>
      </c>
      <c r="G148" s="103">
        <v>3804464</v>
      </c>
      <c r="H148" s="104">
        <f t="shared" si="20"/>
        <v>-24.53</v>
      </c>
      <c r="I148" s="104">
        <f t="shared" si="21"/>
        <v>-12.84</v>
      </c>
      <c r="J148" s="105">
        <v>1003147</v>
      </c>
      <c r="K148" s="104">
        <f t="shared" si="22"/>
        <v>-8.27</v>
      </c>
      <c r="L148" s="104">
        <f t="shared" si="23"/>
        <v>-6.39</v>
      </c>
      <c r="M148" s="103">
        <v>3006</v>
      </c>
      <c r="N148" s="104">
        <f t="shared" si="24"/>
        <v>-17.079999999999998</v>
      </c>
      <c r="O148" s="104">
        <f t="shared" si="25"/>
        <v>-26.03</v>
      </c>
      <c r="P148" s="105">
        <v>2705</v>
      </c>
      <c r="Q148" s="104">
        <f t="shared" si="26"/>
        <v>-11.63</v>
      </c>
      <c r="R148" s="106">
        <f t="shared" si="27"/>
        <v>-7.71</v>
      </c>
      <c r="S148" s="107"/>
      <c r="T148" s="107"/>
      <c r="U148" s="107"/>
      <c r="V148" s="107"/>
      <c r="W148" s="107"/>
      <c r="X148" s="107"/>
      <c r="Y148" s="107"/>
      <c r="Z148" s="107"/>
      <c r="AA148" s="107"/>
      <c r="AB148" s="107"/>
      <c r="AC148" s="107"/>
      <c r="AD148" s="107"/>
      <c r="AE148" s="107"/>
      <c r="AF148" s="107"/>
      <c r="AG148" s="107"/>
      <c r="AH148" s="107"/>
      <c r="AI148" s="107"/>
      <c r="AJ148" s="107"/>
      <c r="AK148" s="107"/>
      <c r="AL148" s="107"/>
      <c r="AM148" s="108"/>
      <c r="AN148" s="108"/>
      <c r="AO148" s="108"/>
      <c r="AP148" s="108"/>
      <c r="AQ148" s="108"/>
      <c r="AR148" s="108"/>
      <c r="AS148" s="108"/>
      <c r="AT148" s="108"/>
      <c r="AU148" s="108"/>
      <c r="AV148" s="108"/>
      <c r="AW148" s="108"/>
    </row>
    <row r="149" spans="1:49" s="108" customFormat="1" ht="19.5" customHeight="1" x14ac:dyDescent="0.25">
      <c r="A149" s="99"/>
      <c r="B149" s="110" t="s">
        <v>160</v>
      </c>
      <c r="C149" s="61"/>
      <c r="D149" s="100">
        <v>7.0000000000000007E-2</v>
      </c>
      <c r="E149" s="101">
        <v>0.28999999999999998</v>
      </c>
      <c r="F149" s="102" t="s">
        <v>147</v>
      </c>
      <c r="G149" s="103">
        <v>6218844</v>
      </c>
      <c r="H149" s="104">
        <f t="shared" si="20"/>
        <v>63.46</v>
      </c>
      <c r="I149" s="104">
        <f t="shared" si="21"/>
        <v>2.8</v>
      </c>
      <c r="J149" s="105">
        <v>1290359</v>
      </c>
      <c r="K149" s="104">
        <f t="shared" si="22"/>
        <v>28.63</v>
      </c>
      <c r="L149" s="104">
        <f t="shared" si="23"/>
        <v>14.11</v>
      </c>
      <c r="M149" s="103">
        <v>4163</v>
      </c>
      <c r="N149" s="104">
        <f t="shared" si="24"/>
        <v>38.49</v>
      </c>
      <c r="O149" s="104">
        <f t="shared" si="25"/>
        <v>0.99</v>
      </c>
      <c r="P149" s="105">
        <v>3794</v>
      </c>
      <c r="Q149" s="104">
        <f t="shared" si="26"/>
        <v>40.26</v>
      </c>
      <c r="R149" s="106">
        <f t="shared" si="27"/>
        <v>8.15</v>
      </c>
      <c r="S149" s="107"/>
      <c r="T149" s="107"/>
      <c r="U149" s="107"/>
      <c r="V149" s="107"/>
      <c r="W149" s="107"/>
      <c r="X149" s="107"/>
      <c r="Y149" s="107"/>
      <c r="Z149" s="107"/>
      <c r="AA149" s="107"/>
      <c r="AB149" s="107"/>
      <c r="AC149" s="107"/>
      <c r="AD149" s="107"/>
      <c r="AE149" s="107"/>
      <c r="AF149" s="107"/>
      <c r="AG149" s="107"/>
      <c r="AH149" s="107"/>
      <c r="AI149" s="107"/>
      <c r="AJ149" s="107"/>
      <c r="AK149" s="107"/>
      <c r="AL149" s="107"/>
    </row>
    <row r="150" spans="1:49" s="108" customFormat="1" ht="12.75" customHeight="1" x14ac:dyDescent="0.25">
      <c r="A150" s="99"/>
      <c r="B150" s="110" t="s">
        <v>76</v>
      </c>
      <c r="C150" s="61" t="s">
        <v>29</v>
      </c>
      <c r="D150" s="100">
        <v>7.0000000000000007E-2</v>
      </c>
      <c r="E150" s="101">
        <v>0.28999999999999998</v>
      </c>
      <c r="F150" s="102" t="s">
        <v>161</v>
      </c>
      <c r="G150" s="103">
        <v>4286649</v>
      </c>
      <c r="H150" s="104">
        <f t="shared" ref="H150:H156" si="28">ROUND((G150-G149)/G149*100,2)</f>
        <v>-31.07</v>
      </c>
      <c r="I150" s="104">
        <f t="shared" ref="I150:I155" si="29">(ROUND((G150-G138)/G138*100,2))</f>
        <v>22.24</v>
      </c>
      <c r="J150" s="105">
        <v>908635</v>
      </c>
      <c r="K150" s="104">
        <f t="shared" ref="K150:K156" si="30">ROUND((J150-J149)/J149*100,2)</f>
        <v>-29.58</v>
      </c>
      <c r="L150" s="104">
        <f t="shared" ref="L150:L155" si="31">ROUND((J150-J138)/J138*100,2)</f>
        <v>2.4500000000000002</v>
      </c>
      <c r="M150" s="103">
        <v>2828</v>
      </c>
      <c r="N150" s="104">
        <f t="shared" ref="N150:N156" si="32">ROUND((M150-M149)/M149*100,2)</f>
        <v>-32.07</v>
      </c>
      <c r="O150" s="104">
        <f t="shared" ref="O150:O155" si="33">ROUND((M150-M138)/M138*100,2)</f>
        <v>12.62</v>
      </c>
      <c r="P150" s="105">
        <v>2629</v>
      </c>
      <c r="Q150" s="104">
        <f t="shared" ref="Q150:Q156" si="34">ROUND((P150-P149)/P149*100,2)</f>
        <v>-30.71</v>
      </c>
      <c r="R150" s="106">
        <f t="shared" ref="R150:R155" si="35">ROUND((P150-P138)/P138*100,2)</f>
        <v>25.73</v>
      </c>
      <c r="S150" s="107"/>
      <c r="T150" s="107"/>
      <c r="U150" s="107"/>
      <c r="V150" s="107"/>
      <c r="W150" s="107"/>
      <c r="X150" s="107"/>
      <c r="Y150" s="107"/>
      <c r="Z150" s="107"/>
      <c r="AA150" s="107"/>
      <c r="AB150" s="107"/>
      <c r="AC150" s="107"/>
      <c r="AD150" s="107"/>
      <c r="AE150" s="107"/>
      <c r="AF150" s="107"/>
      <c r="AG150" s="107"/>
      <c r="AH150" s="107"/>
      <c r="AI150" s="107"/>
      <c r="AJ150" s="107"/>
      <c r="AK150" s="107"/>
      <c r="AL150" s="107"/>
    </row>
    <row r="151" spans="1:49" s="108" customFormat="1" ht="12.75" customHeight="1" x14ac:dyDescent="0.25">
      <c r="A151" s="99"/>
      <c r="B151" s="110" t="s">
        <v>162</v>
      </c>
      <c r="C151" s="61"/>
      <c r="D151" s="100">
        <v>0.08</v>
      </c>
      <c r="E151" s="101">
        <v>0.32</v>
      </c>
      <c r="F151" s="102" t="s">
        <v>163</v>
      </c>
      <c r="G151" s="103">
        <v>3796874</v>
      </c>
      <c r="H151" s="104">
        <f t="shared" si="28"/>
        <v>-11.43</v>
      </c>
      <c r="I151" s="104">
        <f t="shared" si="29"/>
        <v>-41.86</v>
      </c>
      <c r="J151" s="105">
        <v>987232</v>
      </c>
      <c r="K151" s="104">
        <f t="shared" si="30"/>
        <v>8.65</v>
      </c>
      <c r="L151" s="104">
        <f t="shared" si="31"/>
        <v>-24.53</v>
      </c>
      <c r="M151" s="103">
        <v>2972</v>
      </c>
      <c r="N151" s="104">
        <f t="shared" si="32"/>
        <v>5.09</v>
      </c>
      <c r="O151" s="104">
        <f t="shared" si="33"/>
        <v>-36.18</v>
      </c>
      <c r="P151" s="105">
        <v>3182</v>
      </c>
      <c r="Q151" s="104">
        <f t="shared" si="34"/>
        <v>21.03</v>
      </c>
      <c r="R151" s="106">
        <f t="shared" si="35"/>
        <v>-6.11</v>
      </c>
      <c r="S151" s="107"/>
      <c r="T151" s="107"/>
      <c r="U151" s="107"/>
      <c r="V151" s="107"/>
      <c r="W151" s="107"/>
      <c r="X151" s="107"/>
      <c r="Y151" s="107"/>
      <c r="Z151" s="107"/>
      <c r="AA151" s="107"/>
      <c r="AB151" s="107"/>
      <c r="AC151" s="107"/>
      <c r="AD151" s="107"/>
      <c r="AE151" s="107"/>
      <c r="AF151" s="107"/>
      <c r="AG151" s="107"/>
      <c r="AH151" s="107"/>
      <c r="AI151" s="107"/>
      <c r="AJ151" s="107"/>
      <c r="AK151" s="107"/>
      <c r="AL151" s="107"/>
    </row>
    <row r="152" spans="1:49" s="108" customFormat="1" ht="21" customHeight="1" x14ac:dyDescent="0.25">
      <c r="A152" s="99"/>
      <c r="B152" s="110" t="s">
        <v>78</v>
      </c>
      <c r="C152" s="61"/>
      <c r="D152" s="100">
        <v>0.08</v>
      </c>
      <c r="E152" s="101">
        <v>0.3</v>
      </c>
      <c r="F152" s="102" t="s">
        <v>164</v>
      </c>
      <c r="G152" s="103">
        <v>5433245</v>
      </c>
      <c r="H152" s="104">
        <f t="shared" si="28"/>
        <v>43.1</v>
      </c>
      <c r="I152" s="104">
        <f t="shared" si="29"/>
        <v>57.73</v>
      </c>
      <c r="J152" s="105">
        <v>1131928</v>
      </c>
      <c r="K152" s="104">
        <f t="shared" si="30"/>
        <v>14.66</v>
      </c>
      <c r="L152" s="104">
        <f t="shared" si="31"/>
        <v>34.49</v>
      </c>
      <c r="M152" s="103">
        <v>4515</v>
      </c>
      <c r="N152" s="104">
        <f t="shared" si="32"/>
        <v>51.92</v>
      </c>
      <c r="O152" s="104">
        <f t="shared" si="33"/>
        <v>52.33</v>
      </c>
      <c r="P152" s="105">
        <v>3360</v>
      </c>
      <c r="Q152" s="104">
        <f t="shared" si="34"/>
        <v>5.59</v>
      </c>
      <c r="R152" s="106">
        <f t="shared" si="35"/>
        <v>47.89</v>
      </c>
      <c r="S152" s="107"/>
      <c r="T152" s="107"/>
      <c r="U152" s="107"/>
      <c r="V152" s="107"/>
      <c r="W152" s="107"/>
      <c r="X152" s="107"/>
      <c r="Y152" s="107"/>
      <c r="Z152" s="107"/>
      <c r="AA152" s="107"/>
      <c r="AB152" s="107"/>
      <c r="AC152" s="107"/>
      <c r="AD152" s="107"/>
      <c r="AE152" s="107"/>
      <c r="AF152" s="107"/>
      <c r="AG152" s="107"/>
      <c r="AH152" s="107"/>
      <c r="AI152" s="107"/>
      <c r="AJ152" s="107"/>
      <c r="AK152" s="107"/>
      <c r="AL152" s="107"/>
    </row>
    <row r="153" spans="1:49" s="108" customFormat="1" ht="12.75" customHeight="1" x14ac:dyDescent="0.25">
      <c r="A153" s="99"/>
      <c r="B153" s="110" t="s">
        <v>79</v>
      </c>
      <c r="C153" s="61"/>
      <c r="D153" s="100">
        <v>7.0000000000000007E-2</v>
      </c>
      <c r="E153" s="101">
        <v>0.24</v>
      </c>
      <c r="F153" s="102" t="s">
        <v>152</v>
      </c>
      <c r="G153" s="103">
        <v>4839077</v>
      </c>
      <c r="H153" s="104">
        <f t="shared" si="28"/>
        <v>-10.94</v>
      </c>
      <c r="I153" s="104">
        <f t="shared" si="29"/>
        <v>-21.9</v>
      </c>
      <c r="J153" s="105">
        <v>1127629</v>
      </c>
      <c r="K153" s="104">
        <f t="shared" si="30"/>
        <v>-0.38</v>
      </c>
      <c r="L153" s="104">
        <f t="shared" si="31"/>
        <v>-7.32</v>
      </c>
      <c r="M153" s="103">
        <v>3523</v>
      </c>
      <c r="N153" s="104">
        <f t="shared" si="32"/>
        <v>-21.97</v>
      </c>
      <c r="O153" s="104">
        <f t="shared" si="33"/>
        <v>-22.57</v>
      </c>
      <c r="P153" s="105">
        <v>2708</v>
      </c>
      <c r="Q153" s="104">
        <f t="shared" si="34"/>
        <v>-19.399999999999999</v>
      </c>
      <c r="R153" s="106">
        <f t="shared" si="35"/>
        <v>-25.19</v>
      </c>
      <c r="S153" s="107"/>
      <c r="T153" s="107"/>
      <c r="U153" s="107"/>
      <c r="V153" s="107"/>
      <c r="W153" s="107"/>
      <c r="X153" s="107"/>
      <c r="Y153" s="107"/>
      <c r="Z153" s="107"/>
      <c r="AA153" s="107"/>
      <c r="AB153" s="107"/>
      <c r="AC153" s="107"/>
      <c r="AD153" s="107"/>
      <c r="AE153" s="107"/>
      <c r="AF153" s="107"/>
      <c r="AG153" s="107"/>
      <c r="AH153" s="107"/>
      <c r="AI153" s="107"/>
      <c r="AJ153" s="107"/>
      <c r="AK153" s="107"/>
      <c r="AL153" s="107"/>
    </row>
    <row r="154" spans="1:49" s="108" customFormat="1" ht="12.75" customHeight="1" x14ac:dyDescent="0.25">
      <c r="A154" s="99"/>
      <c r="B154" s="110" t="s">
        <v>80</v>
      </c>
      <c r="C154" s="61"/>
      <c r="D154" s="100">
        <v>0.08</v>
      </c>
      <c r="E154" s="101">
        <v>0.21</v>
      </c>
      <c r="F154" s="102" t="s">
        <v>165</v>
      </c>
      <c r="G154" s="103">
        <v>3393303</v>
      </c>
      <c r="H154" s="104">
        <f t="shared" si="28"/>
        <v>-29.88</v>
      </c>
      <c r="I154" s="104">
        <f t="shared" si="29"/>
        <v>-29.39</v>
      </c>
      <c r="J154" s="105">
        <v>936734</v>
      </c>
      <c r="K154" s="104">
        <f t="shared" si="30"/>
        <v>-16.93</v>
      </c>
      <c r="L154" s="104">
        <f t="shared" si="31"/>
        <v>-12.33</v>
      </c>
      <c r="M154" s="103">
        <v>2631</v>
      </c>
      <c r="N154" s="104">
        <f t="shared" si="32"/>
        <v>-25.32</v>
      </c>
      <c r="O154" s="104">
        <f t="shared" si="33"/>
        <v>-29.71</v>
      </c>
      <c r="P154" s="105">
        <v>1941</v>
      </c>
      <c r="Q154" s="104">
        <f t="shared" si="34"/>
        <v>-28.32</v>
      </c>
      <c r="R154" s="106">
        <f t="shared" si="35"/>
        <v>-31.41</v>
      </c>
      <c r="S154" s="107"/>
      <c r="T154" s="107"/>
      <c r="U154" s="107"/>
      <c r="V154" s="107"/>
      <c r="W154" s="107"/>
      <c r="X154" s="107"/>
      <c r="Y154" s="107"/>
      <c r="Z154" s="107"/>
      <c r="AA154" s="107"/>
      <c r="AB154" s="107"/>
      <c r="AC154" s="107"/>
      <c r="AD154" s="107"/>
      <c r="AE154" s="107"/>
      <c r="AF154" s="107"/>
      <c r="AG154" s="107"/>
      <c r="AH154" s="107"/>
      <c r="AI154" s="107"/>
      <c r="AJ154" s="107"/>
      <c r="AK154" s="107"/>
      <c r="AL154" s="107"/>
    </row>
    <row r="155" spans="1:49" s="108" customFormat="1" ht="19.5" customHeight="1" x14ac:dyDescent="0.25">
      <c r="A155" s="99"/>
      <c r="B155" s="110" t="s">
        <v>81</v>
      </c>
      <c r="C155" s="61"/>
      <c r="D155" s="100">
        <v>7.0000000000000007E-2</v>
      </c>
      <c r="E155" s="101">
        <v>0.23</v>
      </c>
      <c r="F155" s="102" t="s">
        <v>166</v>
      </c>
      <c r="G155" s="103">
        <v>5768778</v>
      </c>
      <c r="H155" s="104">
        <f t="shared" si="28"/>
        <v>70</v>
      </c>
      <c r="I155" s="104">
        <f t="shared" si="29"/>
        <v>22.69</v>
      </c>
      <c r="J155" s="105">
        <v>1257286</v>
      </c>
      <c r="K155" s="104">
        <f t="shared" si="30"/>
        <v>34.22</v>
      </c>
      <c r="L155" s="104">
        <f t="shared" si="31"/>
        <v>12.56</v>
      </c>
      <c r="M155" s="103">
        <v>3867</v>
      </c>
      <c r="N155" s="104">
        <f t="shared" si="32"/>
        <v>46.98</v>
      </c>
      <c r="O155" s="104">
        <f t="shared" si="33"/>
        <v>14.04</v>
      </c>
      <c r="P155" s="105">
        <v>2921</v>
      </c>
      <c r="Q155" s="104">
        <f t="shared" si="34"/>
        <v>50.49</v>
      </c>
      <c r="R155" s="106">
        <f t="shared" si="35"/>
        <v>19.37</v>
      </c>
      <c r="S155" s="107"/>
      <c r="T155" s="107"/>
      <c r="U155" s="107"/>
      <c r="V155" s="107"/>
      <c r="W155" s="107"/>
      <c r="X155" s="107"/>
      <c r="Y155" s="107"/>
      <c r="Z155" s="107"/>
      <c r="AA155" s="107"/>
      <c r="AB155" s="107"/>
      <c r="AC155" s="107"/>
      <c r="AD155" s="107"/>
      <c r="AE155" s="107"/>
      <c r="AF155" s="107"/>
      <c r="AG155" s="107"/>
      <c r="AH155" s="107"/>
      <c r="AI155" s="107"/>
      <c r="AJ155" s="107"/>
      <c r="AK155" s="107"/>
      <c r="AL155" s="107"/>
    </row>
    <row r="156" spans="1:49" s="108" customFormat="1" ht="12.75" customHeight="1" x14ac:dyDescent="0.25">
      <c r="A156" s="99"/>
      <c r="B156" s="110" t="s">
        <v>82</v>
      </c>
      <c r="C156" s="61"/>
      <c r="D156" s="100">
        <v>0.08</v>
      </c>
      <c r="E156" s="101">
        <v>0.25</v>
      </c>
      <c r="F156" s="102" t="s">
        <v>167</v>
      </c>
      <c r="G156" s="103">
        <v>4036460</v>
      </c>
      <c r="H156" s="104">
        <f t="shared" si="28"/>
        <v>-30.03</v>
      </c>
      <c r="I156" s="104">
        <f t="shared" ref="I156" si="36">(ROUND((G156-G144)/G144*100,2))</f>
        <v>-25.36</v>
      </c>
      <c r="J156" s="105">
        <v>1055872</v>
      </c>
      <c r="K156" s="104">
        <f t="shared" si="30"/>
        <v>-16.02</v>
      </c>
      <c r="L156" s="104">
        <f t="shared" ref="L156" si="37">ROUND((J156-J144)/J144*100,2)</f>
        <v>-7.61</v>
      </c>
      <c r="M156" s="103">
        <v>3134</v>
      </c>
      <c r="N156" s="104">
        <f t="shared" si="32"/>
        <v>-18.96</v>
      </c>
      <c r="O156" s="104">
        <f t="shared" ref="O156" si="38">ROUND((M156-M144)/M144*100,2)</f>
        <v>-26.07</v>
      </c>
      <c r="P156" s="105">
        <v>2622</v>
      </c>
      <c r="Q156" s="104">
        <f t="shared" si="34"/>
        <v>-10.24</v>
      </c>
      <c r="R156" s="106">
        <f t="shared" ref="R156" si="39">ROUND((P156-P144)/P144*100,2)</f>
        <v>-13.58</v>
      </c>
      <c r="S156" s="107"/>
      <c r="T156" s="107"/>
      <c r="U156" s="107"/>
      <c r="V156" s="107"/>
      <c r="W156" s="107"/>
      <c r="X156" s="107"/>
      <c r="Y156" s="107"/>
      <c r="Z156" s="107"/>
      <c r="AA156" s="107"/>
      <c r="AB156" s="107"/>
      <c r="AC156" s="107"/>
      <c r="AD156" s="107"/>
      <c r="AE156" s="107"/>
      <c r="AF156" s="107"/>
      <c r="AG156" s="107"/>
      <c r="AH156" s="107"/>
      <c r="AI156" s="107"/>
      <c r="AJ156" s="107"/>
      <c r="AK156" s="107"/>
      <c r="AL156" s="107"/>
    </row>
    <row r="157" spans="1:49" s="108" customFormat="1" ht="12.75" customHeight="1" x14ac:dyDescent="0.25">
      <c r="A157" s="99"/>
      <c r="B157" s="110" t="s">
        <v>83</v>
      </c>
      <c r="C157" s="61"/>
      <c r="D157" s="100">
        <v>7.0000000000000007E-2</v>
      </c>
      <c r="E157" s="101">
        <v>0.22</v>
      </c>
      <c r="F157" s="102" t="s">
        <v>155</v>
      </c>
      <c r="G157" s="103">
        <v>5614146</v>
      </c>
      <c r="H157" s="104">
        <f t="shared" ref="H157" si="40">ROUND((G157-G156)/G156*100,2)</f>
        <v>39.090000000000003</v>
      </c>
      <c r="I157" s="104">
        <f t="shared" ref="I157" si="41">(ROUND((G157-G145)/G145*100,2))</f>
        <v>46.22</v>
      </c>
      <c r="J157" s="105">
        <v>1192704</v>
      </c>
      <c r="K157" s="104">
        <f t="shared" ref="K157" si="42">ROUND((J157-J156)/J156*100,2)</f>
        <v>12.96</v>
      </c>
      <c r="L157" s="104">
        <f t="shared" ref="L157" si="43">ROUND((J157-J145)/J145*100,2)</f>
        <v>26.26</v>
      </c>
      <c r="M157" s="103">
        <v>3681</v>
      </c>
      <c r="N157" s="104">
        <f t="shared" ref="N157" si="44">ROUND((M157-M156)/M156*100,2)</f>
        <v>17.45</v>
      </c>
      <c r="O157" s="104">
        <f t="shared" ref="O157" si="45">ROUND((M157-M145)/M145*100,2)</f>
        <v>34.64</v>
      </c>
      <c r="P157" s="105">
        <v>2575</v>
      </c>
      <c r="Q157" s="104">
        <f t="shared" ref="Q157" si="46">ROUND((P157-P156)/P156*100,2)</f>
        <v>-1.79</v>
      </c>
      <c r="R157" s="106">
        <f t="shared" ref="R157" si="47">ROUND((P157-P145)/P145*100,2)</f>
        <v>13.59</v>
      </c>
      <c r="S157" s="107"/>
      <c r="T157" s="107"/>
      <c r="U157" s="107"/>
      <c r="V157" s="107"/>
      <c r="W157" s="107"/>
      <c r="X157" s="107"/>
      <c r="Y157" s="107"/>
      <c r="Z157" s="107"/>
      <c r="AA157" s="107"/>
      <c r="AB157" s="107"/>
      <c r="AC157" s="107"/>
      <c r="AD157" s="107"/>
      <c r="AE157" s="107"/>
      <c r="AF157" s="107"/>
      <c r="AG157" s="107"/>
      <c r="AH157" s="107"/>
      <c r="AI157" s="107"/>
      <c r="AJ157" s="107"/>
      <c r="AK157" s="107"/>
      <c r="AL157" s="107"/>
    </row>
    <row r="158" spans="1:49" s="108" customFormat="1" ht="19.5" customHeight="1" x14ac:dyDescent="0.25">
      <c r="A158" s="99"/>
      <c r="B158" s="110" t="s">
        <v>84</v>
      </c>
      <c r="C158" s="61"/>
      <c r="D158" s="100">
        <v>0.08</v>
      </c>
      <c r="E158" s="101">
        <v>0.28000000000000003</v>
      </c>
      <c r="F158" s="102" t="s">
        <v>165</v>
      </c>
      <c r="G158" s="103">
        <v>3793228</v>
      </c>
      <c r="H158" s="104">
        <f t="shared" ref="H158" si="48">ROUND((G158-G157)/G157*100,2)</f>
        <v>-32.43</v>
      </c>
      <c r="I158" s="104">
        <f t="shared" ref="I158" si="49">(ROUND((G158-G146)/G146*100,2))</f>
        <v>-37.200000000000003</v>
      </c>
      <c r="J158" s="105">
        <v>931708</v>
      </c>
      <c r="K158" s="104">
        <f t="shared" ref="K158" si="50">ROUND((J158-J157)/J157*100,2)</f>
        <v>-21.88</v>
      </c>
      <c r="L158" s="104">
        <f t="shared" ref="L158" si="51">ROUND((J158-J146)/J146*100,2)</f>
        <v>-19.61</v>
      </c>
      <c r="M158" s="103">
        <v>3051</v>
      </c>
      <c r="N158" s="104">
        <f t="shared" ref="N158" si="52">ROUND((M158-M157)/M157*100,2)</f>
        <v>-17.11</v>
      </c>
      <c r="O158" s="104">
        <f t="shared" ref="O158" si="53">ROUND((M158-M146)/M146*100,2)</f>
        <v>-31.35</v>
      </c>
      <c r="P158" s="105">
        <v>2615</v>
      </c>
      <c r="Q158" s="104">
        <f t="shared" ref="Q158" si="54">ROUND((P158-P157)/P157*100,2)</f>
        <v>1.55</v>
      </c>
      <c r="R158" s="106">
        <f t="shared" ref="R158" si="55">ROUND((P158-P146)/P146*100,2)</f>
        <v>-33.6</v>
      </c>
      <c r="S158" s="107"/>
      <c r="T158" s="107"/>
      <c r="U158" s="107"/>
      <c r="V158" s="107"/>
      <c r="W158" s="107"/>
      <c r="X158" s="107"/>
      <c r="Y158" s="107"/>
      <c r="Z158" s="107"/>
      <c r="AA158" s="107"/>
      <c r="AB158" s="107"/>
      <c r="AC158" s="107"/>
      <c r="AD158" s="107"/>
      <c r="AE158" s="107"/>
      <c r="AF158" s="107"/>
      <c r="AG158" s="107"/>
      <c r="AH158" s="107"/>
      <c r="AI158" s="107"/>
      <c r="AJ158" s="107"/>
      <c r="AK158" s="107"/>
      <c r="AL158" s="107"/>
    </row>
    <row r="159" spans="1:49" s="108" customFormat="1" ht="12" customHeight="1" x14ac:dyDescent="0.25">
      <c r="A159" s="99"/>
      <c r="B159" s="110" t="s">
        <v>85</v>
      </c>
      <c r="C159" s="61"/>
      <c r="D159" s="100">
        <v>7.0000000000000007E-2</v>
      </c>
      <c r="E159" s="101">
        <v>0.21</v>
      </c>
      <c r="F159" s="102" t="s">
        <v>149</v>
      </c>
      <c r="G159" s="103">
        <v>4610382</v>
      </c>
      <c r="H159" s="104">
        <f t="shared" ref="H159" si="56">ROUND((G159-G158)/G158*100,2)</f>
        <v>21.54</v>
      </c>
      <c r="I159" s="104">
        <f t="shared" ref="I159" si="57">(ROUND((G159-G147)/G147*100,2))</f>
        <v>-8.5399999999999991</v>
      </c>
      <c r="J159" s="105">
        <v>1056392</v>
      </c>
      <c r="K159" s="104">
        <f t="shared" ref="K159" si="58">ROUND((J159-J158)/J158*100,2)</f>
        <v>13.38</v>
      </c>
      <c r="L159" s="104">
        <f t="shared" ref="L159" si="59">ROUND((J159-J147)/J147*100,2)</f>
        <v>-3.4</v>
      </c>
      <c r="M159" s="103">
        <v>3145</v>
      </c>
      <c r="N159" s="104">
        <f t="shared" ref="N159" si="60">ROUND((M159-M158)/M158*100,2)</f>
        <v>3.08</v>
      </c>
      <c r="O159" s="104">
        <f t="shared" ref="O159" si="61">ROUND((M159-M147)/M147*100,2)</f>
        <v>-13.24</v>
      </c>
      <c r="P159" s="105">
        <v>2221</v>
      </c>
      <c r="Q159" s="104">
        <f t="shared" ref="Q159" si="62">ROUND((P159-P158)/P158*100,2)</f>
        <v>-15.07</v>
      </c>
      <c r="R159" s="106">
        <f t="shared" ref="R159" si="63">ROUND((P159-P147)/P147*100,2)</f>
        <v>-27.44</v>
      </c>
      <c r="S159" s="107"/>
      <c r="T159" s="107"/>
      <c r="U159" s="107"/>
      <c r="V159" s="107"/>
      <c r="W159" s="107"/>
      <c r="X159" s="107"/>
      <c r="Y159" s="107"/>
      <c r="Z159" s="107"/>
      <c r="AA159" s="107"/>
      <c r="AB159" s="107"/>
      <c r="AC159" s="107"/>
      <c r="AD159" s="107"/>
      <c r="AE159" s="107"/>
      <c r="AF159" s="107"/>
      <c r="AG159" s="107"/>
      <c r="AH159" s="107"/>
      <c r="AI159" s="107"/>
      <c r="AJ159" s="107"/>
      <c r="AK159" s="107"/>
      <c r="AL159" s="107"/>
    </row>
    <row r="160" spans="1:49" s="108" customFormat="1" ht="12" customHeight="1" x14ac:dyDescent="0.25">
      <c r="A160" s="99"/>
      <c r="B160" s="110" t="s">
        <v>86</v>
      </c>
      <c r="C160" s="61"/>
      <c r="D160" s="100">
        <v>7.0000000000000007E-2</v>
      </c>
      <c r="E160" s="101">
        <v>0.25</v>
      </c>
      <c r="F160" s="102" t="s">
        <v>147</v>
      </c>
      <c r="G160" s="103">
        <v>5748642</v>
      </c>
      <c r="H160" s="104">
        <f t="shared" ref="H160" si="64">ROUND((G160-G159)/G159*100,2)</f>
        <v>24.69</v>
      </c>
      <c r="I160" s="104">
        <f t="shared" ref="I160" si="65">(ROUND((G160-G148)/G148*100,2))</f>
        <v>51.1</v>
      </c>
      <c r="J160" s="105">
        <v>1230378</v>
      </c>
      <c r="K160" s="104">
        <f t="shared" ref="K160" si="66">ROUND((J160-J159)/J159*100,2)</f>
        <v>16.47</v>
      </c>
      <c r="L160" s="104">
        <f t="shared" ref="L160" si="67">ROUND((J160-J148)/J148*100,2)</f>
        <v>22.65</v>
      </c>
      <c r="M160" s="103">
        <v>3934</v>
      </c>
      <c r="N160" s="104">
        <f t="shared" ref="N160" si="68">ROUND((M160-M159)/M159*100,2)</f>
        <v>25.09</v>
      </c>
      <c r="O160" s="104">
        <f t="shared" ref="O160" si="69">ROUND((M160-M148)/M148*100,2)</f>
        <v>30.87</v>
      </c>
      <c r="P160" s="105">
        <v>3067</v>
      </c>
      <c r="Q160" s="104">
        <f t="shared" ref="Q160" si="70">ROUND((P160-P159)/P159*100,2)</f>
        <v>38.090000000000003</v>
      </c>
      <c r="R160" s="106">
        <f t="shared" ref="R160" si="71">ROUND((P160-P148)/P148*100,2)</f>
        <v>13.38</v>
      </c>
      <c r="S160" s="107"/>
      <c r="T160" s="107"/>
      <c r="U160" s="107"/>
      <c r="V160" s="107"/>
      <c r="W160" s="107"/>
      <c r="X160" s="107"/>
      <c r="Y160" s="107"/>
      <c r="Z160" s="107"/>
      <c r="AA160" s="107"/>
      <c r="AB160" s="107"/>
      <c r="AC160" s="107"/>
      <c r="AD160" s="107"/>
      <c r="AE160" s="107"/>
      <c r="AF160" s="107"/>
      <c r="AG160" s="107"/>
      <c r="AH160" s="107"/>
      <c r="AI160" s="107"/>
      <c r="AJ160" s="107"/>
      <c r="AK160" s="107"/>
      <c r="AL160" s="107"/>
    </row>
    <row r="161" spans="1:49" s="108" customFormat="1" ht="18.75" customHeight="1" x14ac:dyDescent="0.25">
      <c r="A161" s="99"/>
      <c r="B161" s="110" t="s">
        <v>169</v>
      </c>
      <c r="C161" s="61" t="s">
        <v>29</v>
      </c>
      <c r="D161" s="100">
        <v>7.0000000000000007E-2</v>
      </c>
      <c r="E161" s="101">
        <v>0.24</v>
      </c>
      <c r="F161" s="102" t="s">
        <v>145</v>
      </c>
      <c r="G161" s="103">
        <v>3498679</v>
      </c>
      <c r="H161" s="104">
        <f t="shared" ref="H161" si="72">ROUND((G161-G160)/G160*100,2)</f>
        <v>-39.14</v>
      </c>
      <c r="I161" s="104">
        <f t="shared" ref="I161" si="73">(ROUND((G161-G149)/G149*100,2))</f>
        <v>-43.74</v>
      </c>
      <c r="J161" s="105">
        <v>926014</v>
      </c>
      <c r="K161" s="104">
        <f t="shared" ref="K161" si="74">ROUND((J161-J160)/J160*100,2)</f>
        <v>-24.74</v>
      </c>
      <c r="L161" s="104">
        <f t="shared" ref="L161" si="75">ROUND((J161-J149)/J149*100,2)</f>
        <v>-28.24</v>
      </c>
      <c r="M161" s="103">
        <v>2344</v>
      </c>
      <c r="N161" s="104">
        <f t="shared" ref="N161" si="76">ROUND((M161-M160)/M160*100,2)</f>
        <v>-40.42</v>
      </c>
      <c r="O161" s="104">
        <f t="shared" ref="O161" si="77">ROUND((M161-M149)/M149*100,2)</f>
        <v>-43.69</v>
      </c>
      <c r="P161" s="105">
        <v>2239</v>
      </c>
      <c r="Q161" s="104">
        <f t="shared" ref="Q161" si="78">ROUND((P161-P160)/P160*100,2)</f>
        <v>-27</v>
      </c>
      <c r="R161" s="106">
        <f t="shared" ref="R161" si="79">ROUND((P161-P149)/P149*100,2)</f>
        <v>-40.99</v>
      </c>
      <c r="S161" s="107"/>
      <c r="T161" s="107"/>
      <c r="U161" s="107"/>
      <c r="V161" s="107"/>
      <c r="W161" s="107"/>
      <c r="X161" s="107"/>
      <c r="Y161" s="107"/>
      <c r="Z161" s="107"/>
      <c r="AA161" s="107"/>
      <c r="AB161" s="107"/>
      <c r="AC161" s="107"/>
      <c r="AD161" s="107"/>
      <c r="AE161" s="107"/>
      <c r="AF161" s="107"/>
      <c r="AG161" s="107"/>
      <c r="AH161" s="107"/>
      <c r="AI161" s="107"/>
      <c r="AJ161" s="107"/>
      <c r="AK161" s="107"/>
      <c r="AL161" s="107"/>
    </row>
    <row r="162" spans="1:49" s="108" customFormat="1" ht="12.75" customHeight="1" x14ac:dyDescent="0.25">
      <c r="A162" s="99"/>
      <c r="B162" s="110" t="s">
        <v>76</v>
      </c>
      <c r="C162" s="61"/>
      <c r="D162" s="100">
        <v>7.0000000000000007E-2</v>
      </c>
      <c r="E162" s="101">
        <v>0.23</v>
      </c>
      <c r="F162" s="102" t="s">
        <v>171</v>
      </c>
      <c r="G162" s="103">
        <v>4413172</v>
      </c>
      <c r="H162" s="104">
        <f t="shared" ref="H162" si="80">ROUND((G162-G161)/G161*100,2)</f>
        <v>26.14</v>
      </c>
      <c r="I162" s="104">
        <f t="shared" ref="I162" si="81">(ROUND((G162-G150)/G150*100,2))</f>
        <v>2.95</v>
      </c>
      <c r="J162" s="105">
        <v>1020012</v>
      </c>
      <c r="K162" s="104">
        <f t="shared" ref="K162" si="82">ROUND((J162-J161)/J161*100,2)</f>
        <v>10.15</v>
      </c>
      <c r="L162" s="104">
        <f t="shared" ref="L162" si="83">ROUND((J162-J150)/J150*100,2)</f>
        <v>12.26</v>
      </c>
      <c r="M162" s="103">
        <v>3065</v>
      </c>
      <c r="N162" s="104">
        <f t="shared" ref="N162" si="84">ROUND((M162-M161)/M161*100,2)</f>
        <v>30.76</v>
      </c>
      <c r="O162" s="104">
        <f t="shared" ref="O162" si="85">ROUND((M162-M150)/M150*100,2)</f>
        <v>8.3800000000000008</v>
      </c>
      <c r="P162" s="105">
        <v>2344</v>
      </c>
      <c r="Q162" s="104">
        <f t="shared" ref="Q162" si="86">ROUND((P162-P161)/P161*100,2)</f>
        <v>4.6900000000000004</v>
      </c>
      <c r="R162" s="106">
        <f t="shared" ref="R162" si="87">ROUND((P162-P150)/P150*100,2)</f>
        <v>-10.84</v>
      </c>
      <c r="S162" s="107"/>
      <c r="T162" s="107"/>
      <c r="U162" s="107"/>
      <c r="V162" s="107"/>
      <c r="W162" s="107"/>
      <c r="X162" s="107"/>
      <c r="Y162" s="107"/>
      <c r="Z162" s="107"/>
      <c r="AA162" s="107"/>
      <c r="AB162" s="107"/>
      <c r="AC162" s="107"/>
      <c r="AD162" s="107"/>
      <c r="AE162" s="107"/>
      <c r="AF162" s="107"/>
      <c r="AG162" s="107"/>
      <c r="AH162" s="107"/>
      <c r="AI162" s="107"/>
      <c r="AJ162" s="107"/>
      <c r="AK162" s="107"/>
      <c r="AL162" s="107"/>
    </row>
    <row r="163" spans="1:49" s="108" customFormat="1" ht="12.75" customHeight="1" x14ac:dyDescent="0.25">
      <c r="A163" s="99"/>
      <c r="B163" s="110" t="s">
        <v>77</v>
      </c>
      <c r="C163" s="61"/>
      <c r="D163" s="100">
        <v>0.08</v>
      </c>
      <c r="E163" s="101">
        <v>0.3</v>
      </c>
      <c r="F163" s="102" t="s">
        <v>166</v>
      </c>
      <c r="G163" s="103">
        <v>5503699</v>
      </c>
      <c r="H163" s="104">
        <f t="shared" ref="H163" si="88">ROUND((G163-G162)/G162*100,2)</f>
        <v>24.71</v>
      </c>
      <c r="I163" s="104">
        <f t="shared" ref="I163" si="89">(ROUND((G163-G151)/G151*100,2))</f>
        <v>44.95</v>
      </c>
      <c r="J163" s="105">
        <v>1185281</v>
      </c>
      <c r="K163" s="104">
        <f t="shared" ref="K163" si="90">ROUND((J163-J162)/J162*100,2)</f>
        <v>16.2</v>
      </c>
      <c r="L163" s="104">
        <f t="shared" ref="L163" si="91">ROUND((J163-J151)/J151*100,2)</f>
        <v>20.059999999999999</v>
      </c>
      <c r="M163" s="103">
        <v>4269</v>
      </c>
      <c r="N163" s="104">
        <f t="shared" ref="N163" si="92">ROUND((M163-M162)/M162*100,2)</f>
        <v>39.28</v>
      </c>
      <c r="O163" s="104">
        <f t="shared" ref="O163" si="93">ROUND((M163-M151)/M151*100,2)</f>
        <v>43.64</v>
      </c>
      <c r="P163" s="105">
        <v>3609</v>
      </c>
      <c r="Q163" s="104">
        <f t="shared" ref="Q163" si="94">ROUND((P163-P162)/P162*100,2)</f>
        <v>53.97</v>
      </c>
      <c r="R163" s="106">
        <f t="shared" ref="R163" si="95">ROUND((P163-P151)/P151*100,2)</f>
        <v>13.42</v>
      </c>
      <c r="S163" s="107"/>
      <c r="T163" s="107"/>
      <c r="U163" s="107"/>
      <c r="V163" s="107"/>
      <c r="W163" s="107"/>
      <c r="X163" s="107"/>
      <c r="Y163" s="107"/>
      <c r="Z163" s="107"/>
      <c r="AA163" s="107"/>
      <c r="AB163" s="107"/>
      <c r="AC163" s="107"/>
      <c r="AD163" s="107"/>
      <c r="AE163" s="107"/>
      <c r="AF163" s="107"/>
      <c r="AG163" s="107"/>
      <c r="AH163" s="107"/>
      <c r="AI163" s="107"/>
      <c r="AJ163" s="107"/>
      <c r="AK163" s="107"/>
      <c r="AL163" s="107"/>
    </row>
    <row r="164" spans="1:49" s="108" customFormat="1" ht="21" customHeight="1" x14ac:dyDescent="0.25">
      <c r="A164" s="99"/>
      <c r="B164" s="110" t="s">
        <v>78</v>
      </c>
      <c r="C164" s="61"/>
      <c r="D164" s="100">
        <v>0.1</v>
      </c>
      <c r="E164" s="101">
        <v>0.3</v>
      </c>
      <c r="F164" s="102" t="s">
        <v>171</v>
      </c>
      <c r="G164" s="103">
        <v>4229463</v>
      </c>
      <c r="H164" s="104">
        <f t="shared" ref="H164" si="96">ROUND((G164-G163)/G163*100,2)</f>
        <v>-23.15</v>
      </c>
      <c r="I164" s="104">
        <f t="shared" ref="I164" si="97">(ROUND((G164-G152)/G152*100,2))</f>
        <v>-22.16</v>
      </c>
      <c r="J164" s="105">
        <v>1036466</v>
      </c>
      <c r="K164" s="104">
        <f t="shared" ref="K164" si="98">ROUND((J164-J163)/J163*100,2)</f>
        <v>-12.56</v>
      </c>
      <c r="L164" s="104">
        <f t="shared" ref="L164" si="99">ROUND((J164-J152)/J152*100,2)</f>
        <v>-8.43</v>
      </c>
      <c r="M164" s="103">
        <v>4034</v>
      </c>
      <c r="N164" s="104">
        <f t="shared" ref="N164" si="100">ROUND((M164-M163)/M163*100,2)</f>
        <v>-5.5</v>
      </c>
      <c r="O164" s="104">
        <f t="shared" ref="O164" si="101">ROUND((M164-M152)/M152*100,2)</f>
        <v>-10.65</v>
      </c>
      <c r="P164" s="105">
        <v>3124</v>
      </c>
      <c r="Q164" s="104">
        <f t="shared" ref="Q164" si="102">ROUND((P164-P163)/P163*100,2)</f>
        <v>-13.44</v>
      </c>
      <c r="R164" s="106">
        <f t="shared" ref="R164" si="103">ROUND((P164-P152)/P152*100,2)</f>
        <v>-7.02</v>
      </c>
      <c r="S164" s="107"/>
      <c r="T164" s="107"/>
      <c r="U164" s="107"/>
      <c r="V164" s="107"/>
      <c r="W164" s="107"/>
      <c r="X164" s="107"/>
      <c r="Y164" s="107"/>
      <c r="Z164" s="107"/>
      <c r="AA164" s="107"/>
      <c r="AB164" s="107"/>
      <c r="AC164" s="107"/>
      <c r="AD164" s="107"/>
      <c r="AE164" s="107"/>
      <c r="AF164" s="107"/>
      <c r="AG164" s="107"/>
      <c r="AH164" s="107"/>
      <c r="AI164" s="107"/>
      <c r="AJ164" s="107"/>
      <c r="AK164" s="107"/>
      <c r="AL164" s="107"/>
    </row>
    <row r="165" spans="1:49" s="108" customFormat="1" ht="12.75" customHeight="1" x14ac:dyDescent="0.25">
      <c r="A165" s="99"/>
      <c r="B165" s="110" t="s">
        <v>79</v>
      </c>
      <c r="C165" s="61"/>
      <c r="D165" s="100">
        <v>0.09</v>
      </c>
      <c r="E165" s="101">
        <v>0.28999999999999998</v>
      </c>
      <c r="F165" s="102" t="s">
        <v>172</v>
      </c>
      <c r="G165" s="103">
        <v>3398635</v>
      </c>
      <c r="H165" s="104">
        <f t="shared" ref="H165" si="104">ROUND((G165-G164)/G164*100,2)</f>
        <v>-19.64</v>
      </c>
      <c r="I165" s="104">
        <f t="shared" ref="I165" si="105">(ROUND((G165-G153)/G153*100,2))</f>
        <v>-29.77</v>
      </c>
      <c r="J165" s="105">
        <v>919385</v>
      </c>
      <c r="K165" s="104">
        <f t="shared" ref="K165" si="106">ROUND((J165-J164)/J164*100,2)</f>
        <v>-11.3</v>
      </c>
      <c r="L165" s="104">
        <f t="shared" ref="L165" si="107">ROUND((J165-J153)/J153*100,2)</f>
        <v>-18.47</v>
      </c>
      <c r="M165" s="103">
        <v>2928</v>
      </c>
      <c r="N165" s="104">
        <f t="shared" ref="N165" si="108">ROUND((M165-M164)/M164*100,2)</f>
        <v>-27.42</v>
      </c>
      <c r="O165" s="104">
        <f t="shared" ref="O165" si="109">ROUND((M165-M153)/M153*100,2)</f>
        <v>-16.89</v>
      </c>
      <c r="P165" s="105">
        <v>2702</v>
      </c>
      <c r="Q165" s="104">
        <f t="shared" ref="Q165" si="110">ROUND((P165-P164)/P164*100,2)</f>
        <v>-13.51</v>
      </c>
      <c r="R165" s="106">
        <f t="shared" ref="R165" si="111">ROUND((P165-P153)/P153*100,2)</f>
        <v>-0.22</v>
      </c>
      <c r="S165" s="107"/>
      <c r="T165" s="107"/>
      <c r="U165" s="107"/>
      <c r="V165" s="107"/>
      <c r="W165" s="107"/>
      <c r="X165" s="107"/>
      <c r="Y165" s="107"/>
      <c r="Z165" s="107"/>
      <c r="AA165" s="107"/>
      <c r="AB165" s="107"/>
      <c r="AC165" s="107"/>
      <c r="AD165" s="107"/>
      <c r="AE165" s="107"/>
      <c r="AF165" s="107"/>
      <c r="AG165" s="107"/>
      <c r="AH165" s="107"/>
      <c r="AI165" s="107"/>
      <c r="AJ165" s="107"/>
      <c r="AK165" s="107"/>
      <c r="AL165" s="107"/>
    </row>
    <row r="166" spans="1:49" s="108" customFormat="1" ht="12.75" customHeight="1" x14ac:dyDescent="0.25">
      <c r="A166" s="99"/>
      <c r="B166" s="110" t="s">
        <v>80</v>
      </c>
      <c r="C166" s="61"/>
      <c r="D166" s="100">
        <v>0.08</v>
      </c>
      <c r="E166" s="101">
        <v>0.31</v>
      </c>
      <c r="F166" s="102" t="s">
        <v>166</v>
      </c>
      <c r="G166" s="103">
        <v>5307880</v>
      </c>
      <c r="H166" s="104">
        <f t="shared" ref="H166" si="112">ROUND((G166-G165)/G165*100,2)</f>
        <v>56.18</v>
      </c>
      <c r="I166" s="104">
        <f t="shared" ref="I166" si="113">(ROUND((G166-G154)/G154*100,2))</f>
        <v>56.42</v>
      </c>
      <c r="J166" s="105">
        <v>1178736</v>
      </c>
      <c r="K166" s="104">
        <f t="shared" ref="K166" si="114">ROUND((J166-J165)/J165*100,2)</f>
        <v>28.21</v>
      </c>
      <c r="L166" s="104">
        <f t="shared" ref="L166" si="115">ROUND((J166-J154)/J154*100,2)</f>
        <v>25.83</v>
      </c>
      <c r="M166" s="103">
        <v>4163</v>
      </c>
      <c r="N166" s="104">
        <f t="shared" ref="N166" si="116">ROUND((M166-M165)/M165*100,2)</f>
        <v>42.18</v>
      </c>
      <c r="O166" s="104">
        <f t="shared" ref="O166" si="117">ROUND((M166-M154)/M154*100,2)</f>
        <v>58.23</v>
      </c>
      <c r="P166" s="105">
        <v>3628</v>
      </c>
      <c r="Q166" s="104">
        <f t="shared" ref="Q166" si="118">ROUND((P166-P165)/P165*100,2)</f>
        <v>34.270000000000003</v>
      </c>
      <c r="R166" s="106">
        <f t="shared" ref="R166" si="119">ROUND((P166-P154)/P154*100,2)</f>
        <v>86.91</v>
      </c>
      <c r="S166" s="107"/>
      <c r="T166" s="107"/>
      <c r="U166" s="107"/>
      <c r="V166" s="107"/>
      <c r="W166" s="107"/>
      <c r="X166" s="107"/>
      <c r="Y166" s="107"/>
      <c r="Z166" s="107"/>
      <c r="AA166" s="107"/>
      <c r="AB166" s="107"/>
      <c r="AC166" s="107"/>
      <c r="AD166" s="107"/>
      <c r="AE166" s="107"/>
      <c r="AF166" s="107"/>
      <c r="AG166" s="107"/>
      <c r="AH166" s="107"/>
      <c r="AI166" s="107"/>
      <c r="AJ166" s="107"/>
      <c r="AK166" s="107"/>
      <c r="AL166" s="107"/>
    </row>
    <row r="167" spans="1:49" s="108" customFormat="1" ht="21" customHeight="1" x14ac:dyDescent="0.25">
      <c r="A167" s="99"/>
      <c r="B167" s="110" t="s">
        <v>81</v>
      </c>
      <c r="C167" s="61"/>
      <c r="D167" s="100">
        <v>0.08</v>
      </c>
      <c r="E167" s="101">
        <v>0.3</v>
      </c>
      <c r="F167" s="102" t="s">
        <v>173</v>
      </c>
      <c r="G167" s="103">
        <v>4555432</v>
      </c>
      <c r="H167" s="104">
        <f t="shared" ref="H167" si="120">ROUND((G167-G166)/G166*100,2)</f>
        <v>-14.18</v>
      </c>
      <c r="I167" s="104">
        <f t="shared" ref="I167" si="121">(ROUND((G167-G155)/G155*100,2))</f>
        <v>-21.03</v>
      </c>
      <c r="J167" s="105">
        <v>1150165</v>
      </c>
      <c r="K167" s="104">
        <f t="shared" ref="K167" si="122">ROUND((J167-J166)/J166*100,2)</f>
        <v>-2.42</v>
      </c>
      <c r="L167" s="104">
        <f t="shared" ref="L167" si="123">ROUND((J167-J155)/J155*100,2)</f>
        <v>-8.52</v>
      </c>
      <c r="M167" s="103">
        <v>3801</v>
      </c>
      <c r="N167" s="104">
        <f t="shared" ref="N167" si="124">ROUND((M167-M166)/M166*100,2)</f>
        <v>-8.6999999999999993</v>
      </c>
      <c r="O167" s="104">
        <f t="shared" ref="O167" si="125">ROUND((M167-M155)/M155*100,2)</f>
        <v>-1.71</v>
      </c>
      <c r="P167" s="105">
        <v>3420</v>
      </c>
      <c r="Q167" s="104">
        <f t="shared" ref="Q167" si="126">ROUND((P167-P166)/P166*100,2)</f>
        <v>-5.73</v>
      </c>
      <c r="R167" s="106">
        <f t="shared" ref="R167" si="127">ROUND((P167-P155)/P155*100,2)</f>
        <v>17.079999999999998</v>
      </c>
      <c r="S167" s="107"/>
      <c r="T167" s="107"/>
      <c r="U167" s="107"/>
      <c r="V167" s="107"/>
      <c r="W167" s="107"/>
      <c r="X167" s="107"/>
      <c r="Y167" s="107"/>
      <c r="Z167" s="107"/>
      <c r="AA167" s="107"/>
      <c r="AB167" s="107"/>
      <c r="AC167" s="107"/>
      <c r="AD167" s="107"/>
      <c r="AE167" s="107"/>
      <c r="AF167" s="107"/>
      <c r="AG167" s="107"/>
      <c r="AH167" s="107"/>
      <c r="AI167" s="107"/>
      <c r="AJ167" s="107"/>
      <c r="AK167" s="107"/>
      <c r="AL167" s="107"/>
    </row>
    <row r="168" spans="1:49" s="108" customFormat="1" ht="12.75" customHeight="1" x14ac:dyDescent="0.25">
      <c r="A168" s="99"/>
      <c r="B168" s="110" t="s">
        <v>82</v>
      </c>
      <c r="C168" s="61"/>
      <c r="D168" s="100">
        <v>0.08</v>
      </c>
      <c r="E168" s="101">
        <v>0.36</v>
      </c>
      <c r="F168" s="102" t="s">
        <v>153</v>
      </c>
      <c r="G168" s="103">
        <v>3450701</v>
      </c>
      <c r="H168" s="104">
        <f t="shared" ref="H168" si="128">ROUND((G168-G167)/G167*100,2)</f>
        <v>-24.25</v>
      </c>
      <c r="I168" s="104">
        <f t="shared" ref="I168" si="129">(ROUND((G168-G156)/G156*100,2))</f>
        <v>-14.51</v>
      </c>
      <c r="J168" s="105">
        <v>926425</v>
      </c>
      <c r="K168" s="104">
        <f t="shared" ref="K168" si="130">ROUND((J168-J167)/J167*100,2)</f>
        <v>-19.45</v>
      </c>
      <c r="L168" s="104">
        <f t="shared" ref="L168" si="131">ROUND((J168-J156)/J156*100,2)</f>
        <v>-12.26</v>
      </c>
      <c r="M168" s="103">
        <v>2855</v>
      </c>
      <c r="N168" s="104">
        <f t="shared" ref="N168" si="132">ROUND((M168-M167)/M167*100,2)</f>
        <v>-24.89</v>
      </c>
      <c r="O168" s="104">
        <f t="shared" ref="O168" si="133">ROUND((M168-M156)/M156*100,2)</f>
        <v>-8.9</v>
      </c>
      <c r="P168" s="105">
        <v>3360</v>
      </c>
      <c r="Q168" s="104">
        <f t="shared" ref="Q168" si="134">ROUND((P168-P167)/P167*100,2)</f>
        <v>-1.75</v>
      </c>
      <c r="R168" s="106">
        <f t="shared" ref="R168" si="135">ROUND((P168-P156)/P156*100,2)</f>
        <v>28.15</v>
      </c>
      <c r="S168" s="107"/>
      <c r="T168" s="107"/>
      <c r="U168" s="107"/>
      <c r="V168" s="107"/>
      <c r="W168" s="107"/>
      <c r="X168" s="107"/>
      <c r="Y168" s="107"/>
      <c r="Z168" s="107"/>
      <c r="AA168" s="107"/>
      <c r="AB168" s="107"/>
      <c r="AC168" s="107"/>
      <c r="AD168" s="107"/>
      <c r="AE168" s="107"/>
      <c r="AF168" s="107"/>
      <c r="AG168" s="107"/>
      <c r="AH168" s="107"/>
      <c r="AI168" s="107"/>
      <c r="AJ168" s="107"/>
      <c r="AK168" s="107"/>
      <c r="AL168" s="107"/>
    </row>
    <row r="169" spans="1:49" s="108" customFormat="1" ht="12.75" customHeight="1" x14ac:dyDescent="0.25">
      <c r="A169" s="99"/>
      <c r="B169" s="110" t="s">
        <v>83</v>
      </c>
      <c r="C169" s="61"/>
      <c r="D169" s="100">
        <v>0.08</v>
      </c>
      <c r="E169" s="101">
        <v>0.27</v>
      </c>
      <c r="F169" s="102" t="s">
        <v>166</v>
      </c>
      <c r="G169" s="103">
        <v>5346013</v>
      </c>
      <c r="H169" s="104">
        <f t="shared" ref="H169:H170" si="136">ROUND((G169-G168)/G168*100,2)</f>
        <v>54.93</v>
      </c>
      <c r="I169" s="104">
        <f t="shared" ref="I169:I170" si="137">(ROUND((G169-G157)/G157*100,2))</f>
        <v>-4.78</v>
      </c>
      <c r="J169" s="105">
        <v>1166575</v>
      </c>
      <c r="K169" s="104">
        <f t="shared" ref="K169:K170" si="138">ROUND((J169-J168)/J168*100,2)</f>
        <v>25.92</v>
      </c>
      <c r="L169" s="104">
        <f t="shared" ref="L169:L170" si="139">ROUND((J169-J157)/J157*100,2)</f>
        <v>-2.19</v>
      </c>
      <c r="M169" s="103">
        <v>4103</v>
      </c>
      <c r="N169" s="104">
        <f t="shared" ref="N169:N170" si="140">ROUND((M169-M168)/M168*100,2)</f>
        <v>43.71</v>
      </c>
      <c r="O169" s="104">
        <f t="shared" ref="O169:O170" si="141">ROUND((M169-M157)/M157*100,2)</f>
        <v>11.46</v>
      </c>
      <c r="P169" s="105">
        <v>3180</v>
      </c>
      <c r="Q169" s="104">
        <f t="shared" ref="Q169:Q170" si="142">ROUND((P169-P168)/P168*100,2)</f>
        <v>-5.36</v>
      </c>
      <c r="R169" s="106">
        <f t="shared" ref="R169:R170" si="143">ROUND((P169-P157)/P157*100,2)</f>
        <v>23.5</v>
      </c>
      <c r="S169" s="107"/>
      <c r="T169" s="107"/>
      <c r="U169" s="107"/>
      <c r="V169" s="107"/>
      <c r="W169" s="107"/>
      <c r="X169" s="107"/>
      <c r="Y169" s="107"/>
      <c r="Z169" s="107"/>
      <c r="AA169" s="107"/>
      <c r="AB169" s="107"/>
      <c r="AC169" s="107"/>
      <c r="AD169" s="107"/>
      <c r="AE169" s="107"/>
      <c r="AF169" s="107"/>
      <c r="AG169" s="107"/>
      <c r="AH169" s="107"/>
      <c r="AI169" s="107"/>
      <c r="AJ169" s="107"/>
      <c r="AK169" s="107"/>
      <c r="AL169" s="107"/>
    </row>
    <row r="170" spans="1:49" s="108" customFormat="1" ht="21" customHeight="1" x14ac:dyDescent="0.25">
      <c r="A170" s="99"/>
      <c r="B170" s="110" t="s">
        <v>84</v>
      </c>
      <c r="C170" s="61"/>
      <c r="D170" s="100">
        <v>0.08</v>
      </c>
      <c r="E170" s="101">
        <v>0.36</v>
      </c>
      <c r="F170" s="102" t="s">
        <v>171</v>
      </c>
      <c r="G170" s="103">
        <v>4481586</v>
      </c>
      <c r="H170" s="104">
        <f t="shared" si="136"/>
        <v>-16.170000000000002</v>
      </c>
      <c r="I170" s="104">
        <f t="shared" si="137"/>
        <v>18.149999999999999</v>
      </c>
      <c r="J170" s="105">
        <v>1056296</v>
      </c>
      <c r="K170" s="104">
        <f t="shared" si="138"/>
        <v>-9.4499999999999993</v>
      </c>
      <c r="L170" s="104">
        <f t="shared" si="139"/>
        <v>13.37</v>
      </c>
      <c r="M170" s="103">
        <v>3695</v>
      </c>
      <c r="N170" s="104">
        <f t="shared" si="140"/>
        <v>-9.94</v>
      </c>
      <c r="O170" s="104">
        <f t="shared" si="141"/>
        <v>21.11</v>
      </c>
      <c r="P170" s="105">
        <v>3785</v>
      </c>
      <c r="Q170" s="104">
        <f t="shared" si="142"/>
        <v>19.03</v>
      </c>
      <c r="R170" s="106">
        <f t="shared" si="143"/>
        <v>44.74</v>
      </c>
      <c r="S170" s="107"/>
      <c r="T170" s="107"/>
      <c r="U170" s="107"/>
      <c r="V170" s="107"/>
      <c r="W170" s="107"/>
      <c r="X170" s="107"/>
      <c r="Y170" s="107"/>
      <c r="Z170" s="107"/>
      <c r="AA170" s="107"/>
      <c r="AB170" s="107"/>
      <c r="AC170" s="107"/>
      <c r="AD170" s="107"/>
      <c r="AE170" s="107"/>
      <c r="AF170" s="107"/>
      <c r="AG170" s="107"/>
      <c r="AH170" s="107"/>
      <c r="AI170" s="107"/>
      <c r="AJ170" s="107"/>
      <c r="AK170" s="107"/>
      <c r="AL170" s="107"/>
    </row>
    <row r="171" spans="1:49" s="108" customFormat="1" ht="12.75" customHeight="1" x14ac:dyDescent="0.25">
      <c r="A171" s="99"/>
      <c r="B171" s="110" t="s">
        <v>85</v>
      </c>
      <c r="C171" s="61"/>
      <c r="D171" s="100">
        <v>0.09</v>
      </c>
      <c r="E171" s="101">
        <v>0.27</v>
      </c>
      <c r="F171" s="102" t="s">
        <v>172</v>
      </c>
      <c r="G171" s="103">
        <v>3326903</v>
      </c>
      <c r="H171" s="104">
        <f t="shared" ref="H171" si="144">ROUND((G171-G170)/G170*100,2)</f>
        <v>-25.77</v>
      </c>
      <c r="I171" s="104">
        <f t="shared" ref="I171" si="145">(ROUND((G171-G159)/G159*100,2))</f>
        <v>-27.84</v>
      </c>
      <c r="J171" s="105">
        <v>899727</v>
      </c>
      <c r="K171" s="104">
        <f t="shared" ref="K171" si="146">ROUND((J171-J170)/J170*100,2)</f>
        <v>-14.82</v>
      </c>
      <c r="L171" s="104">
        <f t="shared" ref="L171" si="147">ROUND((J171-J159)/J159*100,2)</f>
        <v>-14.83</v>
      </c>
      <c r="M171" s="103">
        <v>3132</v>
      </c>
      <c r="N171" s="104">
        <f t="shared" ref="N171" si="148">ROUND((M171-M170)/M170*100,2)</f>
        <v>-15.24</v>
      </c>
      <c r="O171" s="104">
        <f t="shared" ref="O171" si="149">ROUND((M171-M159)/M159*100,2)</f>
        <v>-0.41</v>
      </c>
      <c r="P171" s="105">
        <v>2422</v>
      </c>
      <c r="Q171" s="104">
        <f t="shared" ref="Q171" si="150">ROUND((P171-P170)/P170*100,2)</f>
        <v>-36.01</v>
      </c>
      <c r="R171" s="106">
        <f t="shared" ref="R171" si="151">ROUND((P171-P159)/P159*100,2)</f>
        <v>9.0500000000000007</v>
      </c>
      <c r="S171" s="107"/>
      <c r="T171" s="107"/>
      <c r="U171" s="107"/>
      <c r="V171" s="107"/>
      <c r="W171" s="107"/>
      <c r="X171" s="107"/>
      <c r="Y171" s="107"/>
      <c r="Z171" s="107"/>
      <c r="AA171" s="107"/>
      <c r="AB171" s="107"/>
      <c r="AC171" s="107"/>
      <c r="AD171" s="107"/>
      <c r="AE171" s="107"/>
      <c r="AF171" s="107"/>
      <c r="AG171" s="107"/>
      <c r="AH171" s="107"/>
      <c r="AI171" s="107"/>
      <c r="AJ171" s="107"/>
      <c r="AK171" s="107"/>
      <c r="AL171" s="107"/>
    </row>
    <row r="172" spans="1:49" s="86" customFormat="1" ht="26.25" customHeight="1" x14ac:dyDescent="0.25">
      <c r="A172" s="77"/>
      <c r="B172" s="110" t="s">
        <v>174</v>
      </c>
      <c r="C172" s="61"/>
      <c r="D172" s="78">
        <f>M172/G172*100</f>
        <v>8.0798257911347884E-2</v>
      </c>
      <c r="E172" s="79">
        <f>P172/J172*100</f>
        <v>0.29492157142879571</v>
      </c>
      <c r="F172" s="87">
        <f>17+20+21+20+20+21+23+21+21+20+20</f>
        <v>224</v>
      </c>
      <c r="G172" s="80">
        <f>G161+G162+G163+G164+G165+G166+G167+G168+G169+G170+G171</f>
        <v>47512163</v>
      </c>
      <c r="H172" s="25" t="s">
        <v>14</v>
      </c>
      <c r="I172" s="81">
        <f>(G172-G173)/G173*100</f>
        <v>-8.2617137275586909</v>
      </c>
      <c r="J172" s="82">
        <f>J161+J162+J163+J164+J165+J166+J167+J168+J169+J170+J171</f>
        <v>11465082</v>
      </c>
      <c r="K172" s="25" t="s">
        <v>14</v>
      </c>
      <c r="L172" s="81">
        <f>(J172-J173)/J173*100</f>
        <v>-3.463964361828114</v>
      </c>
      <c r="M172" s="80">
        <f>M161+M162+M163+M164+M165+M166+M167+M168+M169+M170+M171</f>
        <v>38389</v>
      </c>
      <c r="N172" s="25" t="s">
        <v>14</v>
      </c>
      <c r="O172" s="81">
        <f>(M172-M173)/M173*100</f>
        <v>2.3433750999733403</v>
      </c>
      <c r="P172" s="82">
        <f>P161+P162+P163+P164+P165+P166+P167+P168+P169+P170+P171</f>
        <v>33813</v>
      </c>
      <c r="Q172" s="25" t="s">
        <v>14</v>
      </c>
      <c r="R172" s="83">
        <f>(P172-P173)/P173*100</f>
        <v>10.615676524470034</v>
      </c>
      <c r="S172" s="84"/>
      <c r="T172" s="84"/>
      <c r="U172" s="84"/>
      <c r="V172" s="84"/>
      <c r="W172" s="84"/>
      <c r="X172" s="84"/>
      <c r="Y172" s="84"/>
      <c r="Z172" s="84"/>
      <c r="AA172" s="84"/>
      <c r="AB172" s="84"/>
      <c r="AC172" s="84"/>
      <c r="AD172" s="84"/>
      <c r="AE172" s="84"/>
      <c r="AF172" s="84"/>
      <c r="AG172" s="84"/>
      <c r="AH172" s="84"/>
      <c r="AI172" s="84"/>
      <c r="AJ172" s="84"/>
      <c r="AK172" s="84"/>
      <c r="AL172" s="84"/>
      <c r="AM172" s="85"/>
      <c r="AN172" s="85"/>
      <c r="AO172" s="85"/>
      <c r="AP172" s="85"/>
      <c r="AQ172" s="85"/>
      <c r="AR172" s="85"/>
      <c r="AS172" s="85"/>
      <c r="AT172" s="85"/>
      <c r="AU172" s="85"/>
      <c r="AV172" s="85"/>
      <c r="AW172" s="85"/>
    </row>
    <row r="173" spans="1:49" s="52" customFormat="1" ht="14.1" customHeight="1" thickBot="1" x14ac:dyDescent="0.3">
      <c r="A173" s="49"/>
      <c r="B173" s="112" t="s">
        <v>175</v>
      </c>
      <c r="C173" s="113"/>
      <c r="D173" s="67">
        <f>M173/G173*100</f>
        <v>7.2425730608797451E-2</v>
      </c>
      <c r="E173" s="68">
        <f>P173/J173*100</f>
        <v>0.25738268050657104</v>
      </c>
      <c r="F173" s="69">
        <f>22+16+21+20+22+19+21+22+20+19+21</f>
        <v>223</v>
      </c>
      <c r="G173" s="70">
        <f>G149+G150+G151+G152+G153+G154+G155+G156+G157+G158+G159</f>
        <v>51790986</v>
      </c>
      <c r="H173" s="97" t="s">
        <v>14</v>
      </c>
      <c r="I173" s="71">
        <f>(G173-G137-G138-G139-G140-G141-G142-G143-G144-G145-G146-G147)/(G137+G138+G139+G140+G141+G142+G143+G144+G145+G146+G147)*100</f>
        <v>-6.791344203222172</v>
      </c>
      <c r="J173" s="72">
        <f>J149+J150+J151+J152+J153+J154+J155+J156+J157+J158+J159</f>
        <v>11876479</v>
      </c>
      <c r="K173" s="97" t="s">
        <v>14</v>
      </c>
      <c r="L173" s="71">
        <f>(J173-J137-J138-J139-J140-J141-J142-J143-J144-J145-J146-J147)/(J137+J138+J139+J140+J141+J142+J143+J144+J145+J146+J147)*100</f>
        <v>-0.27810337878686103</v>
      </c>
      <c r="M173" s="70">
        <f>M149+M150+M151+M152+M153+M154+M155+M156+M157+M158+M159</f>
        <v>37510</v>
      </c>
      <c r="N173" s="97" t="s">
        <v>14</v>
      </c>
      <c r="O173" s="71">
        <f>(M173-M137-M138-M139-M140-M141-M142-M143-M144-M145-M146-M147)/(M137+M138+M139+M140+M141+M142+M143+M144+M145+M146+M147)*100</f>
        <v>-8.4675451439726697</v>
      </c>
      <c r="P173" s="72">
        <f>P149+P150+P151+P152+P153+P154+P155+P156+P157+P158+P159</f>
        <v>30568</v>
      </c>
      <c r="Q173" s="97" t="s">
        <v>14</v>
      </c>
      <c r="R173" s="73">
        <f>(P173-P137-P138-P139-P140-P141-P142-P143-P144-P145-P146-P147)/(P137+P138+P139+P140+P141+P142+P143+P144+P145+P146+P147)*100</f>
        <v>-5.820008010598638</v>
      </c>
      <c r="S173" s="50"/>
      <c r="T173" s="50"/>
      <c r="U173" s="50"/>
      <c r="V173" s="50"/>
      <c r="W173" s="50"/>
      <c r="X173" s="50"/>
      <c r="Y173" s="50"/>
      <c r="Z173" s="50"/>
      <c r="AA173" s="50"/>
      <c r="AB173" s="50"/>
      <c r="AC173" s="50"/>
      <c r="AD173" s="50"/>
      <c r="AE173" s="50"/>
      <c r="AF173" s="50"/>
      <c r="AG173" s="50"/>
      <c r="AH173" s="50"/>
      <c r="AI173" s="50"/>
      <c r="AJ173" s="50"/>
      <c r="AK173" s="50"/>
      <c r="AL173" s="50"/>
      <c r="AM173" s="51"/>
      <c r="AN173" s="51"/>
      <c r="AO173" s="51"/>
      <c r="AP173" s="51"/>
      <c r="AQ173" s="51"/>
      <c r="AR173" s="51"/>
      <c r="AS173" s="51"/>
      <c r="AT173" s="51"/>
      <c r="AU173" s="51"/>
      <c r="AV173" s="51"/>
      <c r="AW173" s="51"/>
    </row>
    <row r="174" spans="1:49" s="52" customFormat="1" ht="14.1" customHeight="1" x14ac:dyDescent="0.25">
      <c r="A174" s="49"/>
      <c r="B174" s="62"/>
      <c r="C174" s="62"/>
      <c r="D174" s="54"/>
      <c r="E174" s="54"/>
      <c r="F174" s="63"/>
      <c r="G174" s="64"/>
      <c r="H174" s="65"/>
      <c r="I174" s="66"/>
      <c r="J174" s="64"/>
      <c r="K174" s="65"/>
      <c r="L174" s="66"/>
      <c r="M174" s="64"/>
      <c r="N174" s="65"/>
      <c r="O174" s="66"/>
      <c r="P174" s="64"/>
      <c r="Q174" s="65"/>
      <c r="R174" s="66"/>
      <c r="S174" s="50"/>
      <c r="T174" s="50"/>
      <c r="U174" s="50"/>
      <c r="V174" s="50"/>
      <c r="W174" s="50"/>
      <c r="X174" s="50"/>
      <c r="Y174" s="50"/>
      <c r="Z174" s="50"/>
      <c r="AA174" s="50"/>
      <c r="AB174" s="50"/>
      <c r="AC174" s="50"/>
      <c r="AD174" s="50"/>
      <c r="AE174" s="50"/>
      <c r="AF174" s="50"/>
      <c r="AG174" s="50"/>
      <c r="AH174" s="50"/>
      <c r="AI174" s="50"/>
      <c r="AJ174" s="50"/>
      <c r="AK174" s="50"/>
      <c r="AL174" s="50"/>
      <c r="AM174" s="51"/>
      <c r="AN174" s="51"/>
      <c r="AO174" s="51"/>
      <c r="AP174" s="51"/>
      <c r="AQ174" s="51"/>
      <c r="AR174" s="51"/>
      <c r="AS174" s="51"/>
      <c r="AT174" s="51"/>
      <c r="AU174" s="51"/>
      <c r="AV174" s="51"/>
      <c r="AW174" s="51"/>
    </row>
    <row r="175" spans="1:49" ht="13.5" customHeight="1" x14ac:dyDescent="0.25">
      <c r="A175" s="1"/>
      <c r="B175" s="41" t="s">
        <v>60</v>
      </c>
      <c r="C175" s="42" t="s">
        <v>122</v>
      </c>
      <c r="D175" s="43"/>
      <c r="E175" s="44"/>
      <c r="F175" s="44"/>
      <c r="G175" s="45"/>
      <c r="H175" s="45"/>
      <c r="I175" s="45"/>
      <c r="J175" s="45"/>
      <c r="K175" s="45"/>
      <c r="L175" s="45"/>
      <c r="M175" s="45"/>
      <c r="N175" s="45"/>
      <c r="O175" s="45"/>
      <c r="P175" s="45"/>
      <c r="Q175" s="45"/>
      <c r="R175" s="45"/>
      <c r="S175" s="7"/>
      <c r="T175" s="7"/>
      <c r="U175" s="7"/>
      <c r="V175" s="7"/>
      <c r="W175" s="7"/>
      <c r="X175" s="7"/>
      <c r="Y175" s="7"/>
      <c r="Z175" s="7"/>
      <c r="AA175" s="7"/>
      <c r="AB175" s="7"/>
      <c r="AC175" s="7"/>
      <c r="AD175" s="7"/>
      <c r="AE175" s="7"/>
      <c r="AF175" s="7"/>
      <c r="AG175" s="7"/>
      <c r="AH175" s="7"/>
      <c r="AI175" s="7"/>
      <c r="AJ175" s="7"/>
      <c r="AK175" s="7"/>
      <c r="AL175" s="7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</row>
    <row r="176" spans="1:49" ht="15" x14ac:dyDescent="0.25">
      <c r="A176" s="1"/>
      <c r="B176" s="41" t="s">
        <v>61</v>
      </c>
      <c r="C176" s="42" t="s">
        <v>62</v>
      </c>
      <c r="D176" s="43"/>
      <c r="E176" s="44"/>
      <c r="F176" s="44"/>
      <c r="G176" s="44"/>
      <c r="H176" s="44"/>
      <c r="I176" s="44"/>
      <c r="J176" s="46"/>
      <c r="K176" s="46"/>
      <c r="L176" s="46"/>
      <c r="M176" s="46"/>
      <c r="N176" s="46"/>
      <c r="O176" s="46"/>
      <c r="P176" s="46"/>
      <c r="Q176" s="46"/>
      <c r="R176" s="46"/>
      <c r="S176" s="7"/>
      <c r="T176" s="7"/>
      <c r="U176" s="7"/>
      <c r="V176" s="7"/>
      <c r="W176" s="7"/>
      <c r="X176" s="7"/>
      <c r="Y176" s="7"/>
      <c r="Z176" s="7"/>
      <c r="AA176" s="7"/>
      <c r="AB176" s="7"/>
      <c r="AC176" s="7"/>
      <c r="AD176" s="7"/>
      <c r="AE176" s="7"/>
      <c r="AF176" s="7"/>
      <c r="AG176" s="7"/>
      <c r="AH176" s="7"/>
      <c r="AI176" s="7"/>
      <c r="AJ176" s="7"/>
      <c r="AK176" s="7"/>
      <c r="AL176" s="7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</row>
    <row r="177" spans="1:49" ht="13.5" customHeight="1" x14ac:dyDescent="0.25">
      <c r="A177" s="1"/>
      <c r="B177" s="48" t="s">
        <v>116</v>
      </c>
      <c r="C177" s="1" t="s">
        <v>117</v>
      </c>
      <c r="S177" s="7"/>
      <c r="T177" s="7"/>
      <c r="U177" s="7"/>
      <c r="V177" s="7"/>
      <c r="W177" s="7"/>
      <c r="X177" s="7"/>
      <c r="Y177" s="7"/>
      <c r="Z177" s="7"/>
      <c r="AA177" s="7"/>
      <c r="AB177" s="7"/>
      <c r="AC177" s="7"/>
      <c r="AD177" s="7"/>
      <c r="AE177" s="7"/>
      <c r="AF177" s="7"/>
      <c r="AG177" s="7"/>
      <c r="AH177" s="7"/>
      <c r="AI177" s="7"/>
      <c r="AJ177" s="7"/>
      <c r="AK177" s="7"/>
      <c r="AL177" s="7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</row>
    <row r="178" spans="1:49" ht="13.5" customHeight="1" x14ac:dyDescent="0.25">
      <c r="A178" s="1"/>
      <c r="S178" s="7"/>
      <c r="T178" s="7"/>
      <c r="U178" s="7"/>
      <c r="V178" s="7"/>
      <c r="W178" s="7"/>
      <c r="X178" s="7"/>
      <c r="Y178" s="7"/>
      <c r="Z178" s="7"/>
      <c r="AA178" s="7"/>
      <c r="AB178" s="7"/>
      <c r="AC178" s="7"/>
      <c r="AD178" s="7"/>
      <c r="AE178" s="7"/>
      <c r="AF178" s="7"/>
      <c r="AG178" s="7"/>
      <c r="AH178" s="7"/>
      <c r="AI178" s="7"/>
      <c r="AJ178" s="7"/>
      <c r="AK178" s="7"/>
      <c r="AL178" s="7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</row>
    <row r="179" spans="1:49" ht="13.5" customHeight="1" x14ac:dyDescent="0.25">
      <c r="A179" s="1"/>
      <c r="S179" s="7"/>
      <c r="T179" s="7"/>
      <c r="U179" s="7"/>
      <c r="V179" s="7"/>
      <c r="W179" s="7"/>
      <c r="X179" s="7"/>
      <c r="Y179" s="7"/>
      <c r="Z179" s="7"/>
      <c r="AA179" s="7"/>
      <c r="AB179" s="7"/>
      <c r="AC179" s="7"/>
      <c r="AD179" s="7"/>
      <c r="AE179" s="7"/>
      <c r="AF179" s="7"/>
      <c r="AG179" s="7"/>
      <c r="AH179" s="7"/>
      <c r="AI179" s="7"/>
      <c r="AJ179" s="7"/>
      <c r="AK179" s="7"/>
      <c r="AL179" s="7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</row>
    <row r="180" spans="1:49" ht="5.25" customHeight="1" x14ac:dyDescent="0.25">
      <c r="A180" s="1"/>
      <c r="S180" s="7"/>
      <c r="T180" s="7"/>
      <c r="U180" s="7"/>
      <c r="V180" s="7"/>
      <c r="W180" s="7"/>
      <c r="X180" s="7"/>
      <c r="Y180" s="7"/>
      <c r="Z180" s="7"/>
      <c r="AA180" s="7"/>
      <c r="AB180" s="7"/>
      <c r="AC180" s="7"/>
      <c r="AD180" s="7"/>
      <c r="AE180" s="7"/>
      <c r="AF180" s="7"/>
      <c r="AG180" s="7"/>
      <c r="AH180" s="7"/>
      <c r="AI180" s="7"/>
      <c r="AJ180" s="7"/>
      <c r="AK180" s="7"/>
      <c r="AL180" s="7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</row>
    <row r="181" spans="1:49" ht="13.5" customHeight="1" x14ac:dyDescent="0.25">
      <c r="A181" s="1"/>
      <c r="S181" s="7"/>
      <c r="T181" s="7"/>
      <c r="U181" s="7"/>
      <c r="V181" s="7"/>
      <c r="W181" s="7"/>
      <c r="X181" s="7"/>
      <c r="Y181" s="7"/>
      <c r="Z181" s="7"/>
      <c r="AA181" s="7"/>
      <c r="AB181" s="7"/>
      <c r="AC181" s="7"/>
      <c r="AD181" s="7"/>
      <c r="AE181" s="7"/>
      <c r="AF181" s="7"/>
      <c r="AG181" s="7"/>
      <c r="AH181" s="7"/>
      <c r="AI181" s="7"/>
      <c r="AJ181" s="7"/>
      <c r="AK181" s="7"/>
      <c r="AL181" s="7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</row>
    <row r="182" spans="1:49" ht="13.5" customHeight="1" x14ac:dyDescent="0.25">
      <c r="A182" s="1"/>
      <c r="S182" s="7"/>
      <c r="T182" s="7"/>
      <c r="U182" s="7"/>
      <c r="V182" s="7"/>
      <c r="W182" s="7"/>
      <c r="X182" s="7"/>
      <c r="Y182" s="7"/>
      <c r="Z182" s="7"/>
      <c r="AA182" s="7"/>
      <c r="AB182" s="7"/>
      <c r="AC182" s="7"/>
      <c r="AD182" s="7"/>
      <c r="AE182" s="7"/>
      <c r="AF182" s="7"/>
      <c r="AG182" s="7"/>
      <c r="AH182" s="7"/>
      <c r="AI182" s="7"/>
      <c r="AJ182" s="7"/>
      <c r="AK182" s="7"/>
      <c r="AL182" s="7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</row>
    <row r="183" spans="1:49" ht="13.5" customHeight="1" x14ac:dyDescent="0.25">
      <c r="A183" s="1"/>
      <c r="S183" s="7"/>
      <c r="T183" s="7"/>
      <c r="U183" s="7"/>
      <c r="V183" s="7"/>
      <c r="W183" s="7"/>
      <c r="X183" s="7"/>
      <c r="Y183" s="7"/>
      <c r="Z183" s="7"/>
      <c r="AA183" s="7"/>
      <c r="AB183" s="7"/>
      <c r="AC183" s="7"/>
      <c r="AD183" s="7"/>
      <c r="AE183" s="7"/>
      <c r="AF183" s="7"/>
      <c r="AG183" s="7"/>
      <c r="AH183" s="7"/>
      <c r="AI183" s="7"/>
      <c r="AJ183" s="7"/>
      <c r="AK183" s="7"/>
      <c r="AL183" s="7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</row>
    <row r="184" spans="1:49" ht="18" customHeight="1" x14ac:dyDescent="0.25">
      <c r="S184" s="7"/>
      <c r="T184" s="7"/>
      <c r="U184" s="7"/>
      <c r="V184" s="7"/>
      <c r="W184" s="7"/>
      <c r="X184" s="7"/>
      <c r="Y184" s="7"/>
      <c r="Z184" s="7"/>
      <c r="AA184" s="7"/>
      <c r="AB184" s="7"/>
      <c r="AC184" s="7"/>
      <c r="AD184" s="7"/>
      <c r="AE184" s="7"/>
      <c r="AF184" s="7"/>
      <c r="AG184" s="7"/>
      <c r="AH184" s="7"/>
      <c r="AI184" s="7"/>
      <c r="AJ184" s="7"/>
      <c r="AK184" s="7"/>
      <c r="AL184" s="7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</row>
    <row r="185" spans="1:49" ht="15.75" customHeight="1" x14ac:dyDescent="0.25">
      <c r="S185" s="7"/>
      <c r="T185" s="7"/>
      <c r="U185" s="7"/>
      <c r="V185" s="7"/>
      <c r="W185" s="7"/>
      <c r="X185" s="7"/>
      <c r="Y185" s="7"/>
      <c r="Z185" s="7"/>
      <c r="AA185" s="7"/>
      <c r="AB185" s="7"/>
      <c r="AC185" s="7"/>
      <c r="AD185" s="7"/>
      <c r="AE185" s="7"/>
      <c r="AF185" s="7"/>
      <c r="AG185" s="7"/>
      <c r="AH185" s="7"/>
      <c r="AI185" s="7"/>
      <c r="AJ185" s="7"/>
      <c r="AK185" s="7"/>
      <c r="AL185" s="7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</row>
    <row r="186" spans="1:49" ht="15.75" customHeight="1" x14ac:dyDescent="0.25">
      <c r="S186" s="7"/>
      <c r="T186" s="7"/>
      <c r="U186" s="7"/>
      <c r="V186" s="7"/>
      <c r="W186" s="7"/>
      <c r="X186" s="7"/>
      <c r="Y186" s="7"/>
      <c r="Z186" s="7"/>
      <c r="AA186" s="7"/>
      <c r="AB186" s="7"/>
      <c r="AC186" s="7"/>
      <c r="AD186" s="7"/>
      <c r="AE186" s="7"/>
      <c r="AF186" s="7"/>
      <c r="AG186" s="7"/>
      <c r="AH186" s="7"/>
      <c r="AI186" s="7"/>
      <c r="AJ186" s="7"/>
      <c r="AK186" s="7"/>
      <c r="AL186" s="7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</row>
    <row r="187" spans="1:49" ht="10.35" customHeight="1" x14ac:dyDescent="0.25">
      <c r="S187" s="7"/>
      <c r="T187" s="7"/>
      <c r="U187" s="7"/>
      <c r="V187" s="7"/>
      <c r="W187" s="7"/>
      <c r="X187" s="7"/>
      <c r="Y187" s="7"/>
      <c r="Z187" s="7"/>
      <c r="AA187" s="7"/>
      <c r="AB187" s="7"/>
      <c r="AC187" s="7"/>
      <c r="AD187" s="7"/>
      <c r="AE187" s="7"/>
      <c r="AF187" s="7"/>
      <c r="AG187" s="7"/>
      <c r="AH187" s="7"/>
      <c r="AI187" s="7"/>
      <c r="AJ187" s="7"/>
      <c r="AK187" s="7"/>
      <c r="AL187" s="7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</row>
    <row r="188" spans="1:49" ht="15.75" customHeight="1" x14ac:dyDescent="0.25">
      <c r="S188" s="7"/>
      <c r="T188" s="7"/>
      <c r="U188" s="7"/>
      <c r="V188" s="7"/>
      <c r="W188" s="7"/>
      <c r="X188" s="7"/>
      <c r="Y188" s="7"/>
      <c r="Z188" s="7"/>
      <c r="AA188" s="7"/>
      <c r="AB188" s="7"/>
      <c r="AC188" s="7"/>
      <c r="AD188" s="7"/>
      <c r="AE188" s="7"/>
      <c r="AF188" s="7"/>
      <c r="AG188" s="7"/>
      <c r="AH188" s="7"/>
      <c r="AI188" s="7"/>
      <c r="AJ188" s="7"/>
      <c r="AK188" s="7"/>
      <c r="AL188" s="7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</row>
    <row r="191" spans="1:49" ht="7.35" customHeight="1" x14ac:dyDescent="0.25"/>
    <row r="192" spans="1:49" ht="15.75" customHeight="1" x14ac:dyDescent="0.25"/>
    <row r="193" ht="17.850000000000001" customHeight="1" x14ac:dyDescent="0.25"/>
    <row r="194" ht="17.100000000000001" customHeight="1" x14ac:dyDescent="0.25"/>
    <row r="195" ht="7.7" customHeight="1" x14ac:dyDescent="0.25"/>
    <row r="196" ht="17.100000000000001" customHeight="1" x14ac:dyDescent="0.25"/>
    <row r="197" ht="17.100000000000001" customHeight="1" x14ac:dyDescent="0.25"/>
    <row r="198" ht="17.100000000000001" customHeight="1" x14ac:dyDescent="0.25"/>
    <row r="199" ht="8.85" customHeight="1" x14ac:dyDescent="0.25"/>
    <row r="200" ht="14.25" customHeight="1" x14ac:dyDescent="0.25"/>
    <row r="201" ht="16.5" customHeight="1" x14ac:dyDescent="0.25"/>
    <row r="202" ht="12.75" customHeight="1" x14ac:dyDescent="0.25"/>
    <row r="203" ht="11.1" customHeight="1" x14ac:dyDescent="0.25"/>
    <row r="204" ht="10.7" customHeight="1" x14ac:dyDescent="0.25"/>
    <row r="205" ht="14.1" customHeight="1" x14ac:dyDescent="0.25"/>
  </sheetData>
  <protectedRanges>
    <protectedRange sqref="A128:XFD136 A174:XFD177 I172:J173 L172:M173 O172:P173 R172:XFD173 C172:G173 A137:A173 C137:XFD171" name="範圍1"/>
  </protectedRanges>
  <mergeCells count="8">
    <mergeCell ref="B1:R1"/>
    <mergeCell ref="D3:E3"/>
    <mergeCell ref="G3:L3"/>
    <mergeCell ref="M3:R3"/>
    <mergeCell ref="H4:I4"/>
    <mergeCell ref="K4:L4"/>
    <mergeCell ref="N4:O4"/>
    <mergeCell ref="Q4:R4"/>
  </mergeCells>
  <phoneticPr fontId="11" type="noConversion"/>
  <pageMargins left="0.70866141732283461" right="0.70866141732283461" top="0.55118110236220474" bottom="0.55118110236220474" header="0.31496062992125984" footer="0.31496062992125984"/>
  <pageSetup paperSize="9" scale="59" firstPageNumber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401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陳文雅</dc:creator>
  <cp:lastModifiedBy>何啟嘉</cp:lastModifiedBy>
  <cp:revision>74</cp:revision>
  <cp:lastPrinted>2025-12-16T03:52:59Z</cp:lastPrinted>
  <dcterms:created xsi:type="dcterms:W3CDTF">1998-09-21T15:00:50Z</dcterms:created>
  <dcterms:modified xsi:type="dcterms:W3CDTF">2025-12-23T08:37:32Z</dcterms:modified>
  <dc:language>zh-TW</dc:language>
</cp:coreProperties>
</file>