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1027退票新聞稿\新聞稿\"/>
    </mc:Choice>
  </mc:AlternateContent>
  <xr:revisionPtr revIDLastSave="0" documentId="13_ncr:1_{35FF6ABE-BC81-4AB6-ADCF-99C80A884A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1" i="1" l="1"/>
  <c r="O171" i="1"/>
  <c r="L171" i="1"/>
  <c r="I171" i="1"/>
  <c r="P171" i="1"/>
  <c r="P170" i="1"/>
  <c r="M171" i="1"/>
  <c r="M170" i="1"/>
  <c r="J171" i="1"/>
  <c r="J170" i="1"/>
  <c r="G171" i="1"/>
  <c r="F171" i="1"/>
  <c r="F170" i="1"/>
  <c r="G170" i="1"/>
  <c r="R169" i="1"/>
  <c r="Q169" i="1"/>
  <c r="O169" i="1"/>
  <c r="N169" i="1"/>
  <c r="L169" i="1"/>
  <c r="K169" i="1"/>
  <c r="I169" i="1"/>
  <c r="H169" i="1"/>
  <c r="R168" i="1"/>
  <c r="Q168" i="1"/>
  <c r="O168" i="1"/>
  <c r="N168" i="1"/>
  <c r="L168" i="1"/>
  <c r="K168" i="1"/>
  <c r="I168" i="1"/>
  <c r="H168" i="1"/>
  <c r="O170" i="1" l="1"/>
  <c r="R167" i="1"/>
  <c r="Q167" i="1"/>
  <c r="O167" i="1"/>
  <c r="N167" i="1"/>
  <c r="L167" i="1"/>
  <c r="K167" i="1"/>
  <c r="I167" i="1"/>
  <c r="H167" i="1"/>
  <c r="I170" i="1" l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71" i="1" l="1"/>
  <c r="L170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71" i="1" l="1"/>
  <c r="P124" i="1"/>
  <c r="M124" i="1"/>
  <c r="J124" i="1"/>
  <c r="G124" i="1"/>
  <c r="F124" i="1"/>
  <c r="G122" i="1"/>
  <c r="F122" i="1"/>
  <c r="F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70" i="1" l="1"/>
  <c r="R157" i="1"/>
  <c r="Q157" i="1"/>
  <c r="O157" i="1"/>
  <c r="N157" i="1"/>
  <c r="L157" i="1"/>
  <c r="K157" i="1"/>
  <c r="I157" i="1"/>
  <c r="H157" i="1"/>
  <c r="D170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70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Q152" i="1" l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<sst xmlns="http://schemas.openxmlformats.org/spreadsheetml/2006/main" count="408" uniqueCount="176">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</sst>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3"/>
  <sheetViews>
    <sheetView showGridLines="0" tabSelected="1" zoomScale="90" zoomScaleNormal="90" workbookViewId="0">
      <pane xSplit="3" ySplit="5" topLeftCell="D69" activePane="bottomRight" state="frozen"/>
      <selection pane="topRight" activeCell="D1" sqref="D1"/>
      <selection pane="bottomLeft" activeCell="A6" sqref="A6"/>
      <selection pane="bottomRight" activeCell="A125" sqref="A125:XFD14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21" customHeight="1" x14ac:dyDescent="0.25">
      <c r="A167" s="99"/>
      <c r="B167" s="110" t="s">
        <v>81</v>
      </c>
      <c r="C167" s="61"/>
      <c r="D167" s="100">
        <v>0.08</v>
      </c>
      <c r="E167" s="101">
        <v>0.3</v>
      </c>
      <c r="F167" s="102" t="s">
        <v>173</v>
      </c>
      <c r="G167" s="103">
        <v>4555432</v>
      </c>
      <c r="H167" s="104">
        <f t="shared" ref="H167" si="120">ROUND((G167-G166)/G166*100,2)</f>
        <v>-14.18</v>
      </c>
      <c r="I167" s="104">
        <f t="shared" ref="I167" si="121">(ROUND((G167-G155)/G155*100,2))</f>
        <v>-21.03</v>
      </c>
      <c r="J167" s="105">
        <v>1150165</v>
      </c>
      <c r="K167" s="104">
        <f t="shared" ref="K167" si="122">ROUND((J167-J166)/J166*100,2)</f>
        <v>-2.42</v>
      </c>
      <c r="L167" s="104">
        <f t="shared" ref="L167" si="123">ROUND((J167-J155)/J155*100,2)</f>
        <v>-8.52</v>
      </c>
      <c r="M167" s="103">
        <v>3801</v>
      </c>
      <c r="N167" s="104">
        <f t="shared" ref="N167" si="124">ROUND((M167-M166)/M166*100,2)</f>
        <v>-8.6999999999999993</v>
      </c>
      <c r="O167" s="104">
        <f t="shared" ref="O167" si="125">ROUND((M167-M155)/M155*100,2)</f>
        <v>-1.71</v>
      </c>
      <c r="P167" s="105">
        <v>3420</v>
      </c>
      <c r="Q167" s="104">
        <f t="shared" ref="Q167" si="126">ROUND((P167-P166)/P166*100,2)</f>
        <v>-5.73</v>
      </c>
      <c r="R167" s="106">
        <f t="shared" ref="R167" si="127">ROUND((P167-P155)/P155*100,2)</f>
        <v>17.079999999999998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12.75" customHeight="1" x14ac:dyDescent="0.25">
      <c r="A168" s="99"/>
      <c r="B168" s="110" t="s">
        <v>82</v>
      </c>
      <c r="C168" s="61"/>
      <c r="D168" s="100">
        <v>0.08</v>
      </c>
      <c r="E168" s="101">
        <v>0.36</v>
      </c>
      <c r="F168" s="102" t="s">
        <v>153</v>
      </c>
      <c r="G168" s="103">
        <v>3450701</v>
      </c>
      <c r="H168" s="104">
        <f t="shared" ref="H168" si="128">ROUND((G168-G167)/G167*100,2)</f>
        <v>-24.25</v>
      </c>
      <c r="I168" s="104">
        <f t="shared" ref="I168" si="129">(ROUND((G168-G156)/G156*100,2))</f>
        <v>-14.51</v>
      </c>
      <c r="J168" s="105">
        <v>926425</v>
      </c>
      <c r="K168" s="104">
        <f t="shared" ref="K168" si="130">ROUND((J168-J167)/J167*100,2)</f>
        <v>-19.45</v>
      </c>
      <c r="L168" s="104">
        <f t="shared" ref="L168" si="131">ROUND((J168-J156)/J156*100,2)</f>
        <v>-12.26</v>
      </c>
      <c r="M168" s="103">
        <v>2855</v>
      </c>
      <c r="N168" s="104">
        <f t="shared" ref="N168" si="132">ROUND((M168-M167)/M167*100,2)</f>
        <v>-24.89</v>
      </c>
      <c r="O168" s="104">
        <f t="shared" ref="O168" si="133">ROUND((M168-M156)/M156*100,2)</f>
        <v>-8.9</v>
      </c>
      <c r="P168" s="105">
        <v>3360</v>
      </c>
      <c r="Q168" s="104">
        <f t="shared" ref="Q168" si="134">ROUND((P168-P167)/P167*100,2)</f>
        <v>-1.75</v>
      </c>
      <c r="R168" s="106">
        <f t="shared" ref="R168" si="135">ROUND((P168-P156)/P156*100,2)</f>
        <v>28.15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83</v>
      </c>
      <c r="C169" s="61"/>
      <c r="D169" s="100">
        <v>0.08</v>
      </c>
      <c r="E169" s="101">
        <v>0.27</v>
      </c>
      <c r="F169" s="102" t="s">
        <v>166</v>
      </c>
      <c r="G169" s="103">
        <v>5346013</v>
      </c>
      <c r="H169" s="104">
        <f t="shared" ref="H169" si="136">ROUND((G169-G168)/G168*100,2)</f>
        <v>54.93</v>
      </c>
      <c r="I169" s="104">
        <f t="shared" ref="I169" si="137">(ROUND((G169-G157)/G157*100,2))</f>
        <v>-4.78</v>
      </c>
      <c r="J169" s="105">
        <v>1166575</v>
      </c>
      <c r="K169" s="104">
        <f t="shared" ref="K169" si="138">ROUND((J169-J168)/J168*100,2)</f>
        <v>25.92</v>
      </c>
      <c r="L169" s="104">
        <f t="shared" ref="L169" si="139">ROUND((J169-J157)/J157*100,2)</f>
        <v>-2.19</v>
      </c>
      <c r="M169" s="103">
        <v>4103</v>
      </c>
      <c r="N169" s="104">
        <f t="shared" ref="N169" si="140">ROUND((M169-M168)/M168*100,2)</f>
        <v>43.71</v>
      </c>
      <c r="O169" s="104">
        <f t="shared" ref="O169" si="141">ROUND((M169-M157)/M157*100,2)</f>
        <v>11.46</v>
      </c>
      <c r="P169" s="105">
        <v>3180</v>
      </c>
      <c r="Q169" s="104">
        <f t="shared" ref="Q169" si="142">ROUND((P169-P168)/P168*100,2)</f>
        <v>-5.36</v>
      </c>
      <c r="R169" s="106">
        <f t="shared" ref="R169" si="143">ROUND((P169-P157)/P157*100,2)</f>
        <v>23.5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86" customFormat="1" ht="26.25" customHeight="1" x14ac:dyDescent="0.25">
      <c r="A170" s="77"/>
      <c r="B170" s="110" t="s">
        <v>174</v>
      </c>
      <c r="C170" s="61"/>
      <c r="D170" s="78">
        <f>M170/G170*100</f>
        <v>7.9493902755699633E-2</v>
      </c>
      <c r="E170" s="79">
        <f>P170/J170*100</f>
        <v>0.29031263766477838</v>
      </c>
      <c r="F170" s="87">
        <f>17+20+21+20+20+21+23+21+21</f>
        <v>184</v>
      </c>
      <c r="G170" s="80">
        <f>G161+G162+G163+G164+G165+G166+G167+G168+G169</f>
        <v>39703674</v>
      </c>
      <c r="H170" s="25" t="s">
        <v>14</v>
      </c>
      <c r="I170" s="81">
        <f>(G170-G171)/G171*100</f>
        <v>-8.4902622366468989</v>
      </c>
      <c r="J170" s="82">
        <f>J161+J162+J163+J164+J165+J166+J167+J168+J169</f>
        <v>9509059</v>
      </c>
      <c r="K170" s="25" t="s">
        <v>14</v>
      </c>
      <c r="L170" s="81">
        <f>(J170-J171)/J171*100</f>
        <v>-3.8360180167042546</v>
      </c>
      <c r="M170" s="80">
        <f>M161+M162+M163+M164+M165+M166+M167+M168+M169</f>
        <v>31562</v>
      </c>
      <c r="N170" s="25" t="s">
        <v>14</v>
      </c>
      <c r="O170" s="81">
        <f>(M170-M171)/M171*100</f>
        <v>0.79197802899661496</v>
      </c>
      <c r="P170" s="82">
        <f>P161+P162+P163+P164+P165+P166+P167+P168+P169</f>
        <v>27606</v>
      </c>
      <c r="Q170" s="25" t="s">
        <v>14</v>
      </c>
      <c r="R170" s="83">
        <f>(P170-P171)/P171*100</f>
        <v>7.2827607648064658</v>
      </c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1:49" s="52" customFormat="1" ht="14.1" customHeight="1" thickBot="1" x14ac:dyDescent="0.3">
      <c r="A171" s="49"/>
      <c r="B171" s="112" t="s">
        <v>175</v>
      </c>
      <c r="C171" s="113"/>
      <c r="D171" s="67">
        <f>M171/G171*100</f>
        <v>7.2173067115190379E-2</v>
      </c>
      <c r="E171" s="68">
        <f>P171/J171*100</f>
        <v>0.26022465360601571</v>
      </c>
      <c r="F171" s="69">
        <f>22+16+21+20+22+19+21+22+20</f>
        <v>183</v>
      </c>
      <c r="G171" s="70">
        <f>G149+G150+G151+G152+G153+G154+G155+G156+G157</f>
        <v>43387376</v>
      </c>
      <c r="H171" s="97" t="s">
        <v>14</v>
      </c>
      <c r="I171" s="71">
        <f>(G171-G137-G138-G139-G140-G141-G142-G143-G144-G145)/(G137+G138+G139+G140+G141+G142+G143+G144+G145)*100</f>
        <v>-2.4633637746672572</v>
      </c>
      <c r="J171" s="72">
        <f>J149+J150+J151+J152+J153+J154+J155+J156+J157</f>
        <v>9888379</v>
      </c>
      <c r="K171" s="97" t="s">
        <v>14</v>
      </c>
      <c r="L171" s="71">
        <f>(J171-J137-J138-J139-J140-J141-J142-J143-J144-J145)/(J137+J138+J139+J140+J141+J142+J143+J144+J145)*100</f>
        <v>2.3954416721462559</v>
      </c>
      <c r="M171" s="70">
        <f>M149+M150+M151+M152+M153+M154+M155+M156+M157</f>
        <v>31314</v>
      </c>
      <c r="N171" s="97" t="s">
        <v>14</v>
      </c>
      <c r="O171" s="71">
        <f>(M171-M137-M138-M139-M140-M141-M142-M143-M144-M145)/(M137+M138+M139+M140+M141+M142+M143+M144+M145)*100</f>
        <v>-4.8524809334265138</v>
      </c>
      <c r="P171" s="72">
        <f>P149+P150+P151+P152+P153+P154+P155+P156+P157</f>
        <v>25732</v>
      </c>
      <c r="Q171" s="97" t="s">
        <v>14</v>
      </c>
      <c r="R171" s="73">
        <f>(P171-P137-P138-P139-P140-P141-P142-P143-P144-P145)/(P137+P138+P139+P140+P141+P142+P143+P144+P145)*100</f>
        <v>1.0762825045172442</v>
      </c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</row>
    <row r="172" spans="1:49" s="52" customFormat="1" ht="14.1" customHeight="1" x14ac:dyDescent="0.25">
      <c r="A172" s="49"/>
      <c r="B172" s="62"/>
      <c r="C172" s="62"/>
      <c r="D172" s="54"/>
      <c r="E172" s="54"/>
      <c r="F172" s="63"/>
      <c r="G172" s="64"/>
      <c r="H172" s="65"/>
      <c r="I172" s="66"/>
      <c r="J172" s="64"/>
      <c r="K172" s="65"/>
      <c r="L172" s="66"/>
      <c r="M172" s="64"/>
      <c r="N172" s="65"/>
      <c r="O172" s="66"/>
      <c r="P172" s="64"/>
      <c r="Q172" s="65"/>
      <c r="R172" s="66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</row>
    <row r="173" spans="1:49" ht="13.5" customHeight="1" x14ac:dyDescent="0.25">
      <c r="A173" s="1"/>
      <c r="B173" s="41" t="s">
        <v>60</v>
      </c>
      <c r="C173" s="42" t="s">
        <v>122</v>
      </c>
      <c r="D173" s="43"/>
      <c r="E173" s="44"/>
      <c r="F173" s="44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5" x14ac:dyDescent="0.25">
      <c r="A174" s="1"/>
      <c r="B174" s="41" t="s">
        <v>61</v>
      </c>
      <c r="C174" s="42" t="s">
        <v>62</v>
      </c>
      <c r="D174" s="43"/>
      <c r="E174" s="44"/>
      <c r="F174" s="44"/>
      <c r="G174" s="44"/>
      <c r="H174" s="44"/>
      <c r="I174" s="44"/>
      <c r="J174" s="46"/>
      <c r="K174" s="46"/>
      <c r="L174" s="46"/>
      <c r="M174" s="46"/>
      <c r="N174" s="46"/>
      <c r="O174" s="46"/>
      <c r="P174" s="46"/>
      <c r="Q174" s="46"/>
      <c r="R174" s="46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B175" s="48" t="s">
        <v>116</v>
      </c>
      <c r="C175" s="1" t="s">
        <v>117</v>
      </c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5.2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3.5" customHeight="1" x14ac:dyDescent="0.25">
      <c r="A179" s="1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3.5" customHeight="1" x14ac:dyDescent="0.25">
      <c r="A180" s="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8" customHeight="1" x14ac:dyDescent="0.25"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.75" customHeight="1" x14ac:dyDescent="0.25"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5.75" customHeight="1" x14ac:dyDescent="0.25"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0.35" customHeight="1" x14ac:dyDescent="0.25"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5.75" customHeight="1" x14ac:dyDescent="0.25"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9" spans="1:49" ht="7.35" customHeight="1" x14ac:dyDescent="0.25"/>
    <row r="190" spans="1:49" ht="15.75" customHeight="1" x14ac:dyDescent="0.25"/>
    <row r="191" spans="1:49" ht="17.850000000000001" customHeight="1" x14ac:dyDescent="0.25"/>
    <row r="192" spans="1:49" ht="17.100000000000001" customHeight="1" x14ac:dyDescent="0.25"/>
    <row r="193" ht="7.7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8.85" customHeight="1" x14ac:dyDescent="0.25"/>
    <row r="198" ht="14.25" customHeight="1" x14ac:dyDescent="0.25"/>
    <row r="199" ht="16.5" customHeight="1" x14ac:dyDescent="0.25"/>
    <row r="200" ht="12.75" customHeight="1" x14ac:dyDescent="0.25"/>
    <row r="201" ht="11.1" customHeight="1" x14ac:dyDescent="0.25"/>
    <row r="202" ht="10.7" customHeight="1" x14ac:dyDescent="0.25"/>
    <row r="203" ht="14.1" customHeight="1" x14ac:dyDescent="0.25"/>
  </sheetData>
  <protectedRanges>
    <protectedRange sqref="A128:XFD136 A172:XFD175 I170:J171 L170:M171 O170:P171 R170:XFD171 C170:G171 A137:A171 C137:XFD169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2025-10-15T07:15:40Z</cp:lastPrinted>
  <dcterms:created xsi:type="dcterms:W3CDTF">1998-09-21T15:00:50Z</dcterms:created>
  <dcterms:modified xsi:type="dcterms:W3CDTF">2025-10-15T07:16:08Z</dcterms:modified>
  <dc:language>zh-TW</dc:language>
</cp:coreProperties>
</file>