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本國銀行\國家風險\國家風險-洪仁亮(11203-\11403季報\2.新聞稿\新聞稿及附表\"/>
    </mc:Choice>
  </mc:AlternateContent>
  <bookViews>
    <workbookView xWindow="0" yWindow="0" windowWidth="14475" windowHeight="11445"/>
  </bookViews>
  <sheets>
    <sheet name="附表1" sheetId="33" r:id="rId1"/>
    <sheet name="附表2" sheetId="35" r:id="rId2"/>
    <sheet name="附表3" sheetId="34" r:id="rId3"/>
    <sheet name="附表4" sheetId="37" r:id="rId4"/>
  </sheets>
  <definedNames>
    <definedName name="_xlnm.Print_Area" localSheetId="0">附表1!$A$1:$G$12</definedName>
    <definedName name="_xlnm.Print_Area" localSheetId="1">附表2!$A$1:$I$21</definedName>
    <definedName name="_xlnm.Print_Area" localSheetId="2">附表3!$A$1:$G$13</definedName>
    <definedName name="_xlnm.Print_Area" localSheetId="3">附表4!$A$1:$I$19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6" i="37" l="1"/>
  <c r="F16" i="37"/>
  <c r="H17" i="35"/>
  <c r="C17" i="35"/>
  <c r="H16" i="35"/>
  <c r="I16" i="35"/>
  <c r="D17" i="35"/>
  <c r="F17" i="35" l="1"/>
  <c r="G17" i="35"/>
  <c r="C16" i="37" l="1"/>
  <c r="D16" i="37"/>
  <c r="E15" i="37"/>
  <c r="E14" i="35" l="1"/>
  <c r="E13" i="35"/>
  <c r="E12" i="35"/>
  <c r="E11" i="35"/>
  <c r="E10" i="35"/>
  <c r="E9" i="35"/>
  <c r="E8" i="35"/>
  <c r="E7" i="35"/>
  <c r="E6" i="35"/>
  <c r="E14" i="37" l="1"/>
  <c r="E13" i="37"/>
  <c r="E12" i="37"/>
  <c r="E11" i="37"/>
  <c r="E10" i="37"/>
  <c r="E9" i="37"/>
  <c r="E8" i="37"/>
  <c r="E7" i="37"/>
  <c r="E6" i="37"/>
  <c r="F5" i="33" l="1"/>
  <c r="F6" i="33"/>
  <c r="F7" i="33"/>
  <c r="F8" i="33"/>
  <c r="B4" i="35"/>
  <c r="E4" i="35"/>
  <c r="B3" i="34" l="1"/>
  <c r="D3" i="34"/>
  <c r="H15" i="35"/>
  <c r="I15" i="35" s="1"/>
  <c r="H14" i="35"/>
  <c r="I14" i="35" s="1"/>
  <c r="H13" i="35"/>
  <c r="I13" i="35" s="1"/>
  <c r="H12" i="35"/>
  <c r="I12" i="35" s="1"/>
  <c r="H11" i="35"/>
  <c r="I11" i="35" s="1"/>
  <c r="H10" i="35"/>
  <c r="I10" i="35" s="1"/>
  <c r="H9" i="35"/>
  <c r="I9" i="35" s="1"/>
  <c r="H8" i="35"/>
  <c r="I8" i="35" s="1"/>
  <c r="H7" i="35"/>
  <c r="I7" i="35" s="1"/>
  <c r="H6" i="35"/>
  <c r="I6" i="35" s="1"/>
  <c r="C9" i="34" l="1"/>
  <c r="C9" i="33" l="1"/>
  <c r="E9" i="33"/>
  <c r="D9" i="34" l="1"/>
  <c r="D9" i="33"/>
  <c r="E9" i="34" l="1"/>
  <c r="B9" i="34"/>
  <c r="E4" i="37" l="1"/>
  <c r="B4" i="37"/>
  <c r="F8" i="34" l="1"/>
  <c r="G8" i="34" s="1"/>
  <c r="B9" i="33"/>
  <c r="F9" i="33" s="1"/>
  <c r="F9" i="34" l="1"/>
  <c r="G9" i="34" s="1"/>
  <c r="G9" i="33" l="1"/>
  <c r="H7" i="37" l="1"/>
  <c r="I7" i="37" s="1"/>
  <c r="H8" i="37"/>
  <c r="I8" i="37" s="1"/>
  <c r="H9" i="37"/>
  <c r="I9" i="37" s="1"/>
  <c r="H10" i="37"/>
  <c r="I10" i="37" s="1"/>
  <c r="H11" i="37"/>
  <c r="I11" i="37" s="1"/>
  <c r="H12" i="37"/>
  <c r="I12" i="37" s="1"/>
  <c r="H13" i="37"/>
  <c r="I13" i="37" s="1"/>
  <c r="H14" i="37"/>
  <c r="I14" i="37" s="1"/>
  <c r="H15" i="37"/>
  <c r="I15" i="37" s="1"/>
  <c r="H6" i="37"/>
  <c r="I6" i="37" s="1"/>
  <c r="F6" i="34" l="1"/>
  <c r="F7" i="34"/>
  <c r="F5" i="34"/>
  <c r="G7" i="34" l="1"/>
  <c r="G6" i="34"/>
  <c r="G5" i="34"/>
  <c r="I17" i="35" l="1"/>
  <c r="H16" i="37" l="1"/>
  <c r="I16" i="37" s="1"/>
  <c r="G8" i="33"/>
  <c r="G6" i="33"/>
  <c r="G7" i="33" l="1"/>
  <c r="G5" i="33"/>
</calcChain>
</file>

<file path=xl/sharedStrings.xml><?xml version="1.0" encoding="utf-8"?>
<sst xmlns="http://schemas.openxmlformats.org/spreadsheetml/2006/main" count="91" uniqueCount="50">
  <si>
    <r>
      <rPr>
        <sz val="14"/>
        <rFont val="標楷體"/>
        <family val="4"/>
        <charset val="136"/>
      </rPr>
      <t>比較增減</t>
    </r>
  </si>
  <si>
    <r>
      <rPr>
        <sz val="14"/>
        <rFont val="標楷體"/>
        <family val="4"/>
        <charset val="136"/>
      </rPr>
      <t>金額</t>
    </r>
  </si>
  <si>
    <r>
      <rPr>
        <sz val="14"/>
        <rFont val="標楷體"/>
        <family val="4"/>
        <charset val="136"/>
      </rPr>
      <t>比重</t>
    </r>
  </si>
  <si>
    <r>
      <rPr>
        <sz val="14"/>
        <rFont val="標楷體"/>
        <family val="4"/>
        <charset val="136"/>
      </rPr>
      <t>變動率</t>
    </r>
    <phoneticPr fontId="3" type="noConversion"/>
  </si>
  <si>
    <r>
      <rPr>
        <sz val="11"/>
        <rFont val="標楷體"/>
        <family val="4"/>
        <charset val="136"/>
      </rPr>
      <t>註：</t>
    </r>
    <r>
      <rPr>
        <sz val="11"/>
        <rFont val="Times New Roman"/>
        <family val="1"/>
      </rPr>
      <t>1.</t>
    </r>
    <r>
      <rPr>
        <sz val="11"/>
        <rFont val="標楷體"/>
        <family val="4"/>
        <charset val="136"/>
      </rPr>
      <t>「外國債權」係指本國銀行合併自有資產及信託資產中，國內外總分支機構對非本國居住民之債權。</t>
    </r>
    <phoneticPr fontId="3" type="noConversion"/>
  </si>
  <si>
    <r>
      <rPr>
        <sz val="11"/>
        <rFont val="標楷體"/>
        <family val="4"/>
        <charset val="136"/>
      </rPr>
      <t>註：</t>
    </r>
    <r>
      <rPr>
        <sz val="11"/>
        <rFont val="Times New Roman"/>
        <family val="1"/>
      </rPr>
      <t>1.</t>
    </r>
    <r>
      <rPr>
        <sz val="11"/>
        <rFont val="標楷體"/>
        <family val="4"/>
        <charset val="136"/>
      </rPr>
      <t>本表包括本國銀行自有資產及信託資產之外國債權。</t>
    </r>
  </si>
  <si>
    <r>
      <rPr>
        <sz val="14"/>
        <rFont val="標楷體"/>
        <family val="4"/>
        <charset val="136"/>
      </rPr>
      <t>部門</t>
    </r>
    <phoneticPr fontId="3" type="noConversion"/>
  </si>
  <si>
    <r>
      <rPr>
        <sz val="14"/>
        <rFont val="標楷體"/>
        <family val="4"/>
        <charset val="136"/>
      </rPr>
      <t>部門</t>
    </r>
    <phoneticPr fontId="2" type="noConversion"/>
  </si>
  <si>
    <r>
      <rPr>
        <sz val="14"/>
        <rFont val="標楷體"/>
        <family val="4"/>
        <charset val="136"/>
      </rPr>
      <t>銀行</t>
    </r>
  </si>
  <si>
    <r>
      <rPr>
        <sz val="14"/>
        <rFont val="標楷體"/>
        <family val="4"/>
        <charset val="136"/>
      </rPr>
      <t>公共部門</t>
    </r>
  </si>
  <si>
    <r>
      <rPr>
        <sz val="14"/>
        <rFont val="標楷體"/>
        <family val="4"/>
        <charset val="136"/>
      </rPr>
      <t>非銀行之私人部門</t>
    </r>
  </si>
  <si>
    <r>
      <rPr>
        <sz val="14"/>
        <rFont val="標楷體"/>
        <family val="4"/>
        <charset val="136"/>
      </rPr>
      <t>合</t>
    </r>
    <r>
      <rPr>
        <sz val="14"/>
        <rFont val="Times New Roman"/>
        <family val="1"/>
      </rPr>
      <t xml:space="preserve">  </t>
    </r>
    <r>
      <rPr>
        <sz val="14"/>
        <rFont val="標楷體"/>
        <family val="4"/>
        <charset val="136"/>
      </rPr>
      <t>計</t>
    </r>
    <phoneticPr fontId="3" type="noConversion"/>
  </si>
  <si>
    <r>
      <rPr>
        <sz val="14"/>
        <rFont val="標楷體"/>
        <family val="4"/>
        <charset val="136"/>
      </rPr>
      <t>債務國名稱</t>
    </r>
    <phoneticPr fontId="3" type="noConversion"/>
  </si>
  <si>
    <r>
      <rPr>
        <sz val="14"/>
        <rFont val="標楷體"/>
        <family val="4"/>
        <charset val="136"/>
      </rPr>
      <t>比較增減</t>
    </r>
    <phoneticPr fontId="3" type="noConversion"/>
  </si>
  <si>
    <r>
      <rPr>
        <sz val="14"/>
        <rFont val="標楷體"/>
        <family val="4"/>
        <charset val="136"/>
      </rPr>
      <t>排序</t>
    </r>
    <phoneticPr fontId="3" type="noConversion"/>
  </si>
  <si>
    <r>
      <rPr>
        <sz val="14"/>
        <rFont val="標楷體"/>
        <family val="4"/>
        <charset val="136"/>
      </rPr>
      <t>金額</t>
    </r>
    <phoneticPr fontId="3" type="noConversion"/>
  </si>
  <si>
    <r>
      <rPr>
        <sz val="14"/>
        <rFont val="標楷體"/>
        <family val="4"/>
        <charset val="136"/>
      </rPr>
      <t>前</t>
    </r>
    <r>
      <rPr>
        <sz val="14"/>
        <rFont val="Times New Roman"/>
        <family val="1"/>
      </rPr>
      <t>10</t>
    </r>
    <r>
      <rPr>
        <sz val="14"/>
        <rFont val="標楷體"/>
        <family val="4"/>
        <charset val="136"/>
      </rPr>
      <t>大合計</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</si>
  <si>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2" type="noConversion"/>
  </si>
  <si>
    <r>
      <rPr>
        <sz val="14"/>
        <rFont val="標楷體"/>
        <family val="4"/>
        <charset val="136"/>
      </rPr>
      <t>保證人基礎暴險淨額　</t>
    </r>
    <phoneticPr fontId="3" type="noConversion"/>
  </si>
  <si>
    <r>
      <t xml:space="preserve">        2.</t>
    </r>
    <r>
      <rPr>
        <sz val="11"/>
        <rFont val="標楷體"/>
        <family val="4"/>
        <charset val="136"/>
      </rPr>
      <t>「直接交易對手基礎暴險餘額」係指對直接交易對手所在國之債權金額。</t>
    </r>
    <phoneticPr fontId="3" type="noConversion"/>
  </si>
  <si>
    <r>
      <rPr>
        <sz val="20"/>
        <rFont val="標楷體"/>
        <family val="4"/>
        <charset val="136"/>
      </rPr>
      <t>附表</t>
    </r>
    <r>
      <rPr>
        <sz val="20"/>
        <rFont val="Times New Roman"/>
        <family val="1"/>
      </rPr>
      <t xml:space="preserve">1  </t>
    </r>
    <r>
      <rPr>
        <sz val="20"/>
        <rFont val="標楷體"/>
        <family val="4"/>
        <charset val="136"/>
      </rPr>
      <t>本國銀行外國債權直接交易對手基礎暴險餘額統計表</t>
    </r>
    <r>
      <rPr>
        <sz val="20"/>
        <rFont val="Times New Roman"/>
        <family val="1"/>
      </rPr>
      <t>(</t>
    </r>
    <r>
      <rPr>
        <sz val="20"/>
        <rFont val="標楷體"/>
        <family val="4"/>
        <charset val="136"/>
      </rPr>
      <t>部門別</t>
    </r>
    <r>
      <rPr>
        <sz val="20"/>
        <rFont val="Times New Roman"/>
        <family val="1"/>
      </rPr>
      <t>)</t>
    </r>
    <phoneticPr fontId="3" type="noConversion"/>
  </si>
  <si>
    <r>
      <rPr>
        <sz val="20"/>
        <rFont val="標楷體"/>
        <family val="4"/>
        <charset val="136"/>
      </rPr>
      <t>附表</t>
    </r>
    <r>
      <rPr>
        <sz val="20"/>
        <rFont val="Times New Roman"/>
        <family val="1"/>
      </rPr>
      <t xml:space="preserve">2  </t>
    </r>
    <r>
      <rPr>
        <sz val="20"/>
        <rFont val="標楷體"/>
        <family val="4"/>
        <charset val="136"/>
      </rPr>
      <t>本國銀行外國債權交易對手基礎暴險餘額前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</si>
  <si>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r>
      <rPr>
        <sz val="20"/>
        <rFont val="標楷體"/>
        <family val="4"/>
        <charset val="136"/>
      </rPr>
      <t>附表</t>
    </r>
    <r>
      <rPr>
        <sz val="20"/>
        <rFont val="Times New Roman"/>
        <family val="1"/>
      </rPr>
      <t xml:space="preserve">3  </t>
    </r>
    <r>
      <rPr>
        <sz val="20"/>
        <rFont val="標楷體"/>
        <family val="4"/>
        <charset val="136"/>
      </rPr>
      <t>本國銀行外國債權保證人基礎暴險淨額統計表</t>
    </r>
    <r>
      <rPr>
        <sz val="20"/>
        <rFont val="Times New Roman"/>
        <family val="1"/>
      </rPr>
      <t>(</t>
    </r>
    <r>
      <rPr>
        <sz val="20"/>
        <rFont val="標楷體"/>
        <family val="4"/>
        <charset val="136"/>
      </rPr>
      <t>部門別</t>
    </r>
    <r>
      <rPr>
        <sz val="20"/>
        <rFont val="Times New Roman"/>
        <family val="1"/>
      </rPr>
      <t>)</t>
    </r>
    <phoneticPr fontId="3" type="noConversion"/>
  </si>
  <si>
    <r>
      <t xml:space="preserve">        2.</t>
    </r>
    <r>
      <rPr>
        <sz val="11"/>
        <rFont val="標楷體"/>
        <family val="4"/>
        <charset val="136"/>
      </rPr>
      <t>「保證人基礎暴險淨額」係指將直接交易對手基礎暴險餘額依最終債務人所在國或分支機構之總公司所在國進行調整後之債權金額。</t>
    </r>
    <phoneticPr fontId="3" type="noConversion"/>
  </si>
  <si>
    <r>
      <rPr>
        <sz val="20"/>
        <rFont val="標楷體"/>
        <family val="4"/>
        <charset val="136"/>
      </rPr>
      <t>附表</t>
    </r>
    <r>
      <rPr>
        <sz val="20"/>
        <rFont val="Times New Roman"/>
        <family val="1"/>
      </rPr>
      <t xml:space="preserve">4  </t>
    </r>
    <r>
      <rPr>
        <sz val="20"/>
        <rFont val="標楷體"/>
        <family val="4"/>
        <charset val="136"/>
      </rPr>
      <t>本國銀行外國債權保證人基礎暴險淨額前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</si>
  <si>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t>其他</t>
    <phoneticPr fontId="2" type="noConversion"/>
  </si>
  <si>
    <t>其他</t>
    <phoneticPr fontId="3" type="noConversion"/>
  </si>
  <si>
    <r>
      <rPr>
        <sz val="14"/>
        <rFont val="標楷體"/>
        <family val="4"/>
        <charset val="136"/>
      </rPr>
      <t>直接交易對手基礎暴險餘額　</t>
    </r>
    <phoneticPr fontId="3" type="noConversion"/>
  </si>
  <si>
    <r>
      <rPr>
        <sz val="14"/>
        <rFont val="標楷體"/>
        <family val="4"/>
        <charset val="136"/>
      </rPr>
      <t>單位：億美元、</t>
    </r>
    <r>
      <rPr>
        <sz val="14"/>
        <rFont val="Times New Roman"/>
        <family val="1"/>
      </rPr>
      <t>%</t>
    </r>
    <phoneticPr fontId="2" type="noConversion"/>
  </si>
  <si>
    <r>
      <rPr>
        <sz val="12"/>
        <rFont val="標楷體"/>
        <family val="4"/>
        <charset val="136"/>
      </rPr>
      <t>單位：億美元、</t>
    </r>
    <r>
      <rPr>
        <sz val="12"/>
        <rFont val="Times New Roman"/>
        <family val="1"/>
      </rPr>
      <t>%</t>
    </r>
    <phoneticPr fontId="3" type="noConversion"/>
  </si>
  <si>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</si>
  <si>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</si>
  <si>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</si>
  <si>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澳大利亞</t>
    </r>
    <r>
      <rPr>
        <sz val="14"/>
        <rFont val="Times New Roman"/>
        <family val="1"/>
      </rPr>
      <t>(Australia)</t>
    </r>
  </si>
  <si>
    <r>
      <rPr>
        <sz val="14"/>
        <rFont val="標楷體"/>
        <family val="4"/>
        <charset val="136"/>
      </rPr>
      <t>香港</t>
    </r>
    <r>
      <rPr>
        <sz val="14"/>
        <rFont val="Times New Roman"/>
        <family val="1"/>
      </rPr>
      <t>(Hong Kong SAR)</t>
    </r>
  </si>
  <si>
    <r>
      <rPr>
        <sz val="14"/>
        <rFont val="標楷體"/>
        <family val="4"/>
        <charset val="136"/>
      </rPr>
      <t>日本</t>
    </r>
    <r>
      <rPr>
        <sz val="14"/>
        <rFont val="Times New Roman"/>
        <family val="1"/>
      </rPr>
      <t>(Japan)</t>
    </r>
  </si>
  <si>
    <r>
      <rPr>
        <sz val="14"/>
        <rFont val="標楷體"/>
        <family val="4"/>
        <charset val="136"/>
      </rPr>
      <t>英國</t>
    </r>
    <r>
      <rPr>
        <sz val="14"/>
        <rFont val="Times New Roman"/>
        <family val="1"/>
      </rPr>
      <t>(United Kingdom)</t>
    </r>
  </si>
  <si>
    <r>
      <rPr>
        <sz val="14"/>
        <rFont val="標楷體"/>
        <family val="4"/>
        <charset val="136"/>
      </rPr>
      <t>韓國</t>
    </r>
    <r>
      <rPr>
        <sz val="14"/>
        <rFont val="Times New Roman"/>
        <family val="1"/>
      </rPr>
      <t>(Korea)</t>
    </r>
  </si>
  <si>
    <r>
      <rPr>
        <sz val="14"/>
        <rFont val="標楷體"/>
        <family val="4"/>
        <charset val="136"/>
      </rPr>
      <t>法國</t>
    </r>
    <r>
      <rPr>
        <sz val="14"/>
        <rFont val="Times New Roman"/>
        <family val="1"/>
      </rPr>
      <t>(France)</t>
    </r>
  </si>
  <si>
    <r>
      <rPr>
        <sz val="14"/>
        <rFont val="標楷體"/>
        <family val="4"/>
        <charset val="136"/>
      </rPr>
      <t>新加坡</t>
    </r>
    <r>
      <rPr>
        <sz val="14"/>
        <rFont val="Times New Roman"/>
        <family val="1"/>
      </rPr>
      <t>(Singapore)</t>
    </r>
  </si>
  <si>
    <r>
      <rPr>
        <sz val="14"/>
        <rFont val="標楷體"/>
        <family val="4"/>
        <charset val="136"/>
      </rPr>
      <t>前</t>
    </r>
    <r>
      <rPr>
        <sz val="14"/>
        <rFont val="Times New Roman"/>
        <family val="1"/>
      </rPr>
      <t>10</t>
    </r>
    <r>
      <rPr>
        <sz val="14"/>
        <rFont val="標楷體"/>
        <family val="4"/>
        <charset val="136"/>
      </rPr>
      <t>大合計</t>
    </r>
    <r>
      <rPr>
        <sz val="14"/>
        <rFont val="Times New Roman"/>
        <family val="1"/>
      </rPr>
      <t/>
    </r>
    <phoneticPr fontId="2" type="noConversion"/>
  </si>
  <si>
    <r>
      <t xml:space="preserve">        2.</t>
    </r>
    <r>
      <rPr>
        <sz val="11"/>
        <rFont val="標楷體"/>
        <family val="4"/>
        <charset val="136"/>
      </rPr>
      <t>美國、澳大利亞、法國及英國另包括其管轄之無人居住或小規模經濟及金融活動之屬地。</t>
    </r>
    <phoneticPr fontId="2" type="noConversion"/>
  </si>
  <si>
    <r>
      <t xml:space="preserve">        2.</t>
    </r>
    <r>
      <rPr>
        <sz val="11"/>
        <rFont val="標楷體"/>
        <family val="4"/>
        <charset val="136"/>
      </rPr>
      <t>美國、澳大利亞、英國及法國另包括其管轄之無人居住或小規模經濟及金融活動之屬地。</t>
    </r>
    <phoneticPr fontId="2" type="noConversion"/>
  </si>
  <si>
    <r>
      <t xml:space="preserve">        3.</t>
    </r>
    <r>
      <rPr>
        <sz val="11"/>
        <rFont val="標楷體"/>
        <family val="4"/>
        <charset val="136"/>
      </rPr>
      <t>「最終債務人」</t>
    </r>
    <r>
      <rPr>
        <sz val="12"/>
        <rFont val="標楷體"/>
        <family val="4"/>
        <charset val="136"/>
      </rPr>
      <t>係指當直接交易對手無法依約償付債務時，依法負有不可撤銷之代償義務者。</t>
    </r>
    <phoneticPr fontId="3" type="noConversion"/>
  </si>
  <si>
    <t>113.12.31</t>
    <phoneticPr fontId="3" type="noConversion"/>
  </si>
  <si>
    <t>114.3.31</t>
    <phoneticPr fontId="3" type="noConversion"/>
  </si>
  <si>
    <r>
      <rPr>
        <sz val="14"/>
        <rFont val="標楷體"/>
        <family val="4"/>
        <charset val="136"/>
      </rPr>
      <t>法國</t>
    </r>
    <r>
      <rPr>
        <sz val="14"/>
        <rFont val="Times New Roman"/>
        <family val="1"/>
      </rPr>
      <t>(France) (</t>
    </r>
    <r>
      <rPr>
        <sz val="14"/>
        <rFont val="標楷體"/>
        <family val="4"/>
        <charset val="136"/>
      </rPr>
      <t>註</t>
    </r>
    <r>
      <rPr>
        <sz val="14"/>
        <rFont val="Times New Roman"/>
        <family val="1"/>
      </rPr>
      <t>3)</t>
    </r>
    <phoneticPr fontId="2" type="noConversion"/>
  </si>
  <si>
    <r>
      <rPr>
        <sz val="14"/>
        <rFont val="標楷體"/>
        <family val="4"/>
        <charset val="136"/>
      </rPr>
      <t>越南</t>
    </r>
    <r>
      <rPr>
        <sz val="14"/>
        <rFont val="Times New Roman"/>
        <family val="1"/>
      </rPr>
      <t>(Vietnam) (</t>
    </r>
    <r>
      <rPr>
        <sz val="14"/>
        <rFont val="標楷體"/>
        <family val="4"/>
        <charset val="136"/>
      </rPr>
      <t>註</t>
    </r>
    <r>
      <rPr>
        <sz val="14"/>
        <rFont val="Times New Roman"/>
        <family val="1"/>
      </rPr>
      <t>3)</t>
    </r>
    <phoneticPr fontId="2" type="noConversion"/>
  </si>
  <si>
    <r>
      <t xml:space="preserve">        3.</t>
    </r>
    <r>
      <rPr>
        <sz val="11"/>
        <rFont val="標楷體"/>
        <family val="4"/>
        <charset val="136"/>
      </rPr>
      <t>前</t>
    </r>
    <r>
      <rPr>
        <sz val="11"/>
        <rFont val="Times New Roman"/>
        <family val="1"/>
      </rPr>
      <t>10</t>
    </r>
    <r>
      <rPr>
        <sz val="11"/>
        <rFont val="標楷體"/>
        <family val="4"/>
        <charset val="136"/>
      </rPr>
      <t>大合計數，</t>
    </r>
    <r>
      <rPr>
        <sz val="11"/>
        <rFont val="Times New Roman"/>
        <family val="1"/>
      </rPr>
      <t>114</t>
    </r>
    <r>
      <rPr>
        <sz val="11"/>
        <rFont val="標楷體"/>
        <family val="4"/>
        <charset val="136"/>
      </rPr>
      <t>年</t>
    </r>
    <r>
      <rPr>
        <sz val="11"/>
        <rFont val="Times New Roman"/>
        <family val="1"/>
      </rPr>
      <t>3</t>
    </r>
    <r>
      <rPr>
        <sz val="11"/>
        <rFont val="標楷體"/>
        <family val="4"/>
        <charset val="136"/>
      </rPr>
      <t>月底不含法國，</t>
    </r>
    <r>
      <rPr>
        <sz val="11"/>
        <rFont val="Times New Roman"/>
        <family val="1"/>
      </rPr>
      <t>113</t>
    </r>
    <r>
      <rPr>
        <sz val="11"/>
        <rFont val="標楷體"/>
        <family val="4"/>
        <charset val="136"/>
      </rPr>
      <t>年</t>
    </r>
    <r>
      <rPr>
        <sz val="11"/>
        <rFont val="Times New Roman"/>
        <family val="1"/>
      </rPr>
      <t>12</t>
    </r>
    <r>
      <rPr>
        <sz val="11"/>
        <rFont val="標楷體"/>
        <family val="4"/>
        <charset val="136"/>
      </rPr>
      <t>月底不含越南。</t>
    </r>
    <phoneticPr fontId="2" type="noConversion"/>
  </si>
  <si>
    <r>
      <rPr>
        <sz val="14"/>
        <rFont val="標楷體"/>
        <family val="4"/>
        <charset val="136"/>
      </rPr>
      <t>印度</t>
    </r>
    <r>
      <rPr>
        <sz val="14"/>
        <rFont val="Times New Roman"/>
        <family val="1"/>
      </rPr>
      <t>(India)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</si>
</sst>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quot;$&quot;* #,##0.00_-;\-&quot;$&quot;* #,##0.00_-;_-&quot;$&quot;* &quot;-&quot;??_-;_-@_-"/>
    <numFmt numFmtId="43" formatCode="_-* #,##0.00_-;\-* #,##0.00_-;_-* &quot;-&quot;??_-;_-@_-"/>
    <numFmt numFmtId="176" formatCode="#,##0_ "/>
    <numFmt numFmtId="177" formatCode="#,##0.00_ "/>
    <numFmt numFmtId="178" formatCode="0.000%"/>
    <numFmt numFmtId="179" formatCode="0.00_ "/>
    <numFmt numFmtId="180" formatCode="_-* #,##0_-;\-* #,##0_-;_-* &quot;-&quot;??_-;_-@_-"/>
    <numFmt numFmtId="181" formatCode="#,##0.00_ ;[Red]\-#,##0.00\ "/>
    <numFmt numFmtId="182" formatCode="#,##0_);[Red]\(#,##0\)"/>
  </numFmts>
  <fonts count="14">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sz val="12"/>
      <name val="Times New Roman"/>
      <family val="1"/>
    </font>
    <font>
      <sz val="11"/>
      <name val="Times New Roman"/>
      <family val="1"/>
    </font>
    <font>
      <sz val="12"/>
      <name val="標楷體"/>
      <family val="4"/>
      <charset val="136"/>
    </font>
    <font>
      <sz val="12"/>
      <name val="新細明體"/>
      <family val="1"/>
      <charset val="136"/>
    </font>
    <font>
      <sz val="20"/>
      <name val="Times New Roman"/>
      <family val="1"/>
    </font>
    <font>
      <sz val="20"/>
      <name val="標楷體"/>
      <family val="4"/>
      <charset val="136"/>
    </font>
    <font>
      <sz val="14"/>
      <name val="Times New Roman"/>
      <family val="1"/>
    </font>
    <font>
      <sz val="14"/>
      <name val="標楷體"/>
      <family val="4"/>
      <charset val="136"/>
    </font>
    <font>
      <sz val="11"/>
      <name val="標楷體"/>
      <family val="4"/>
      <charset val="136"/>
    </font>
    <font>
      <sz val="14"/>
      <color theme="1"/>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rgb="FFDDDDDD"/>
        <bgColor indexed="64"/>
      </patternFill>
    </fill>
    <fill>
      <patternFill patternType="lightGray">
        <bgColor rgb="FFDDDDDD"/>
      </patternFill>
    </fill>
    <fill>
      <patternFill patternType="lightGray"/>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5">
    <xf numFmtId="0" fontId="0" fillId="0" borderId="0">
      <alignment vertical="center"/>
    </xf>
    <xf numFmtId="43" fontId="1"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43" fontId="7" fillId="0" borderId="0" applyFont="0" applyFill="0" applyBorder="0" applyAlignment="0" applyProtection="0">
      <alignment vertical="center"/>
    </xf>
  </cellStyleXfs>
  <cellXfs count="85">
    <xf numFmtId="0" fontId="0" fillId="0" borderId="0" xfId="0">
      <alignment vertical="center"/>
    </xf>
    <xf numFmtId="0" fontId="5" fillId="0" borderId="0" xfId="0" applyFont="1" applyFill="1" applyAlignment="1">
      <alignment vertical="center"/>
    </xf>
    <xf numFmtId="0" fontId="5" fillId="0" borderId="0" xfId="0" applyFont="1" applyAlignment="1">
      <alignment vertical="center" wrapText="1"/>
    </xf>
    <xf numFmtId="0" fontId="4" fillId="0" borderId="0" xfId="2" applyFont="1" applyFill="1">
      <alignment vertical="center"/>
    </xf>
    <xf numFmtId="0" fontId="10" fillId="0" borderId="8" xfId="2" applyFont="1" applyFill="1" applyBorder="1" applyAlignment="1">
      <alignment horizontal="center" vertical="center" wrapText="1"/>
    </xf>
    <xf numFmtId="0" fontId="5" fillId="0" borderId="0" xfId="2" applyFont="1" applyFill="1">
      <alignment vertical="center"/>
    </xf>
    <xf numFmtId="0" fontId="4" fillId="0" borderId="0" xfId="2" applyFont="1">
      <alignment vertical="center"/>
    </xf>
    <xf numFmtId="0" fontId="10" fillId="0" borderId="8" xfId="2" applyFont="1" applyBorder="1" applyAlignment="1">
      <alignment horizontal="center" vertical="center" wrapText="1"/>
    </xf>
    <xf numFmtId="0" fontId="10" fillId="0" borderId="6" xfId="2" applyFont="1" applyFill="1" applyBorder="1" applyAlignment="1">
      <alignment horizontal="center" vertical="center" wrapText="1"/>
    </xf>
    <xf numFmtId="0" fontId="10" fillId="0" borderId="6" xfId="2" applyFont="1" applyBorder="1" applyAlignment="1">
      <alignment horizontal="center" vertical="center" wrapText="1"/>
    </xf>
    <xf numFmtId="0" fontId="4" fillId="0" borderId="0" xfId="0" applyFont="1">
      <alignment vertical="center"/>
    </xf>
    <xf numFmtId="177" fontId="4" fillId="0" borderId="0" xfId="0" applyNumberFormat="1" applyFont="1">
      <alignment vertical="center"/>
    </xf>
    <xf numFmtId="0" fontId="5" fillId="0" borderId="12" xfId="0" applyFont="1" applyBorder="1" applyAlignment="1">
      <alignment horizontal="left" vertical="top"/>
    </xf>
    <xf numFmtId="0" fontId="10" fillId="0" borderId="0" xfId="2" applyFont="1" applyFill="1" applyAlignment="1">
      <alignment horizontal="right" vertical="center"/>
    </xf>
    <xf numFmtId="0" fontId="10" fillId="0" borderId="9" xfId="2" applyFont="1" applyBorder="1" applyAlignment="1">
      <alignment vertical="center" wrapText="1"/>
    </xf>
    <xf numFmtId="0" fontId="10" fillId="0" borderId="10" xfId="2" applyFont="1" applyBorder="1" applyAlignment="1">
      <alignment vertical="center" wrapText="1"/>
    </xf>
    <xf numFmtId="0" fontId="10" fillId="0" borderId="9" xfId="2" applyFont="1" applyFill="1" applyBorder="1" applyAlignment="1">
      <alignment horizontal="center" vertical="center" wrapText="1"/>
    </xf>
    <xf numFmtId="0" fontId="10" fillId="0" borderId="3" xfId="2" applyFont="1" applyBorder="1" applyAlignment="1">
      <alignment horizontal="center" vertical="center" wrapText="1"/>
    </xf>
    <xf numFmtId="0" fontId="10" fillId="0" borderId="0" xfId="2" applyFont="1" applyFill="1">
      <alignment vertical="center"/>
    </xf>
    <xf numFmtId="178" fontId="10" fillId="0" borderId="0" xfId="3" applyNumberFormat="1" applyFont="1" applyFill="1">
      <alignment vertical="center"/>
    </xf>
    <xf numFmtId="180" fontId="10" fillId="0" borderId="0" xfId="1" applyNumberFormat="1" applyFont="1" applyFill="1">
      <alignment vertical="center"/>
    </xf>
    <xf numFmtId="0" fontId="10" fillId="0" borderId="0" xfId="0" applyFont="1">
      <alignment vertical="center"/>
    </xf>
    <xf numFmtId="0" fontId="10" fillId="0" borderId="8" xfId="0" applyFont="1" applyBorder="1" applyAlignment="1">
      <alignment horizontal="center" vertical="center" wrapText="1"/>
    </xf>
    <xf numFmtId="179" fontId="10" fillId="0" borderId="8" xfId="0" applyNumberFormat="1" applyFont="1" applyBorder="1" applyAlignment="1">
      <alignment horizontal="center" vertical="center" wrapText="1"/>
    </xf>
    <xf numFmtId="0" fontId="10" fillId="0" borderId="8" xfId="0" applyFont="1" applyFill="1" applyBorder="1" applyAlignment="1">
      <alignment vertical="center" wrapText="1"/>
    </xf>
    <xf numFmtId="0" fontId="10" fillId="0" borderId="8" xfId="0" applyFont="1" applyFill="1" applyBorder="1" applyAlignment="1">
      <alignment horizontal="center" vertical="center" wrapText="1"/>
    </xf>
    <xf numFmtId="177" fontId="10" fillId="0" borderId="8" xfId="0" applyNumberFormat="1" applyFont="1" applyFill="1" applyBorder="1">
      <alignment vertical="center"/>
    </xf>
    <xf numFmtId="177" fontId="10" fillId="0" borderId="8" xfId="0" applyNumberFormat="1" applyFont="1" applyFill="1" applyBorder="1" applyAlignment="1">
      <alignment horizontal="right" vertical="center"/>
    </xf>
    <xf numFmtId="38" fontId="10" fillId="0" borderId="8" xfId="0" applyNumberFormat="1" applyFont="1" applyBorder="1" applyAlignment="1">
      <alignment horizontal="left" vertical="center" wrapText="1"/>
    </xf>
    <xf numFmtId="0" fontId="10" fillId="3" borderId="8" xfId="0" applyFont="1" applyFill="1" applyBorder="1" applyAlignment="1">
      <alignment vertical="center" wrapText="1"/>
    </xf>
    <xf numFmtId="177" fontId="10" fillId="3" borderId="8" xfId="0" applyNumberFormat="1" applyFont="1" applyFill="1" applyBorder="1">
      <alignment vertical="center"/>
    </xf>
    <xf numFmtId="177" fontId="10" fillId="3" borderId="8" xfId="0" applyNumberFormat="1" applyFont="1" applyFill="1" applyBorder="1" applyAlignment="1">
      <alignment horizontal="right" vertical="center"/>
    </xf>
    <xf numFmtId="176" fontId="10" fillId="0" borderId="0" xfId="0" applyNumberFormat="1" applyFont="1" applyFill="1" applyBorder="1">
      <alignment vertical="center"/>
    </xf>
    <xf numFmtId="177" fontId="10" fillId="0" borderId="0" xfId="0" applyNumberFormat="1" applyFont="1" applyFill="1" applyBorder="1">
      <alignment vertical="center"/>
    </xf>
    <xf numFmtId="0" fontId="10" fillId="0" borderId="0" xfId="2" applyFont="1">
      <alignment vertical="center"/>
    </xf>
    <xf numFmtId="0" fontId="11" fillId="0" borderId="7" xfId="2" applyFont="1" applyFill="1" applyBorder="1" applyAlignment="1">
      <alignment vertical="center" wrapText="1"/>
    </xf>
    <xf numFmtId="0" fontId="11" fillId="0" borderId="6" xfId="2" applyFont="1" applyBorder="1" applyAlignment="1">
      <alignment vertical="center" wrapText="1"/>
    </xf>
    <xf numFmtId="0" fontId="10" fillId="0" borderId="3" xfId="2" applyFont="1" applyFill="1" applyBorder="1" applyAlignment="1">
      <alignment horizontal="center" vertical="center" wrapText="1"/>
    </xf>
    <xf numFmtId="43" fontId="10" fillId="3" borderId="8" xfId="1" applyFont="1" applyFill="1" applyBorder="1">
      <alignment vertical="center"/>
    </xf>
    <xf numFmtId="177" fontId="10" fillId="2" borderId="8" xfId="0" applyNumberFormat="1" applyFont="1" applyFill="1" applyBorder="1">
      <alignment vertical="center"/>
    </xf>
    <xf numFmtId="43" fontId="10" fillId="3" borderId="8" xfId="1" applyNumberFormat="1" applyFont="1" applyFill="1" applyBorder="1">
      <alignment vertical="center"/>
    </xf>
    <xf numFmtId="43" fontId="10" fillId="0" borderId="8" xfId="1" applyNumberFormat="1" applyFont="1" applyBorder="1">
      <alignment vertical="center"/>
    </xf>
    <xf numFmtId="0" fontId="10" fillId="3" borderId="8" xfId="0" applyFont="1" applyFill="1" applyBorder="1" applyAlignment="1">
      <alignment horizontal="center" vertical="center" wrapText="1"/>
    </xf>
    <xf numFmtId="0" fontId="10" fillId="0" borderId="2" xfId="2" applyFont="1" applyFill="1" applyBorder="1" applyAlignment="1">
      <alignment vertical="center" wrapText="1"/>
    </xf>
    <xf numFmtId="0" fontId="10" fillId="0" borderId="11" xfId="2" applyFont="1" applyFill="1" applyBorder="1" applyAlignment="1">
      <alignment vertical="center" wrapText="1"/>
    </xf>
    <xf numFmtId="43" fontId="10" fillId="0" borderId="8" xfId="1" applyNumberFormat="1" applyFont="1" applyFill="1" applyBorder="1">
      <alignment vertical="center"/>
    </xf>
    <xf numFmtId="177" fontId="10" fillId="0" borderId="0" xfId="2" applyNumberFormat="1" applyFont="1" applyFill="1">
      <alignment vertical="center"/>
    </xf>
    <xf numFmtId="177" fontId="10" fillId="0" borderId="8" xfId="0" applyNumberFormat="1" applyFont="1" applyBorder="1">
      <alignment vertical="center"/>
    </xf>
    <xf numFmtId="177" fontId="10" fillId="0" borderId="8" xfId="1" applyNumberFormat="1" applyFont="1" applyBorder="1">
      <alignment vertical="center"/>
    </xf>
    <xf numFmtId="181" fontId="10" fillId="0" borderId="0" xfId="0" applyNumberFormat="1" applyFont="1">
      <alignment vertical="center"/>
    </xf>
    <xf numFmtId="177" fontId="10" fillId="0" borderId="8" xfId="2" applyNumberFormat="1" applyFont="1" applyFill="1" applyBorder="1">
      <alignment vertical="center"/>
    </xf>
    <xf numFmtId="177" fontId="10" fillId="0" borderId="2" xfId="2" applyNumberFormat="1" applyFont="1" applyFill="1" applyBorder="1">
      <alignment vertical="center"/>
    </xf>
    <xf numFmtId="177" fontId="10" fillId="0" borderId="11" xfId="2" applyNumberFormat="1" applyFont="1" applyFill="1" applyBorder="1">
      <alignment vertical="center"/>
    </xf>
    <xf numFmtId="177" fontId="10" fillId="0" borderId="7" xfId="2" applyNumberFormat="1" applyFont="1" applyFill="1" applyBorder="1">
      <alignment vertical="center"/>
    </xf>
    <xf numFmtId="177" fontId="10" fillId="0" borderId="8" xfId="1" applyNumberFormat="1" applyFont="1" applyFill="1" applyBorder="1">
      <alignment vertical="center"/>
    </xf>
    <xf numFmtId="0" fontId="10" fillId="0" borderId="0" xfId="0" applyFont="1" applyFill="1">
      <alignment vertical="center"/>
    </xf>
    <xf numFmtId="182" fontId="10" fillId="0" borderId="8" xfId="0" applyNumberFormat="1" applyFont="1" applyBorder="1" applyAlignment="1">
      <alignment horizontal="left" vertical="center" wrapText="1"/>
    </xf>
    <xf numFmtId="0" fontId="10" fillId="4" borderId="8" xfId="0" applyFont="1" applyFill="1" applyBorder="1" applyAlignment="1">
      <alignment horizontal="center" vertical="center" wrapText="1"/>
    </xf>
    <xf numFmtId="43" fontId="10" fillId="5" borderId="8" xfId="1" applyNumberFormat="1" applyFont="1" applyFill="1" applyBorder="1">
      <alignment vertical="center"/>
    </xf>
    <xf numFmtId="177" fontId="10" fillId="5" borderId="8" xfId="0" applyNumberFormat="1" applyFont="1" applyFill="1" applyBorder="1">
      <alignment vertical="center"/>
    </xf>
    <xf numFmtId="0" fontId="10" fillId="4" borderId="8" xfId="0" applyFont="1" applyFill="1" applyBorder="1" applyAlignment="1">
      <alignment vertical="center" wrapText="1"/>
    </xf>
    <xf numFmtId="0" fontId="10" fillId="0" borderId="3"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8" fillId="0" borderId="0" xfId="2" applyFont="1" applyFill="1" applyAlignment="1">
      <alignment horizontal="center" vertical="center" wrapText="1"/>
    </xf>
    <xf numFmtId="0" fontId="10" fillId="0" borderId="2" xfId="2" applyFont="1" applyFill="1" applyBorder="1" applyAlignment="1">
      <alignment horizontal="center" vertical="center" wrapText="1"/>
    </xf>
    <xf numFmtId="0" fontId="10" fillId="0" borderId="7" xfId="2" applyFont="1" applyFill="1" applyBorder="1" applyAlignment="1">
      <alignment horizontal="center" vertical="center" wrapText="1"/>
    </xf>
    <xf numFmtId="44" fontId="10" fillId="0" borderId="3" xfId="2" applyNumberFormat="1" applyFont="1" applyFill="1" applyBorder="1" applyAlignment="1">
      <alignment horizontal="center" vertical="center" wrapText="1"/>
    </xf>
    <xf numFmtId="44" fontId="10" fillId="0" borderId="5" xfId="2" applyNumberFormat="1" applyFont="1" applyFill="1" applyBorder="1" applyAlignment="1">
      <alignment horizontal="center" vertical="center" wrapText="1"/>
    </xf>
    <xf numFmtId="0" fontId="4" fillId="0" borderId="1" xfId="0" applyFont="1" applyBorder="1" applyAlignment="1">
      <alignment horizontal="right" vertical="center" wrapText="1"/>
    </xf>
    <xf numFmtId="0" fontId="8"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44" fontId="10" fillId="0" borderId="3" xfId="0" applyNumberFormat="1" applyFont="1" applyBorder="1" applyAlignment="1">
      <alignment horizontal="center" vertical="center" wrapText="1"/>
    </xf>
    <xf numFmtId="0" fontId="8" fillId="0" borderId="0" xfId="2" applyFont="1" applyAlignment="1">
      <alignment horizontal="center" vertical="center" wrapText="1"/>
    </xf>
    <xf numFmtId="0" fontId="10" fillId="0" borderId="2"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5" xfId="2" applyFont="1" applyBorder="1" applyAlignment="1">
      <alignment horizontal="center" vertical="center" wrapText="1"/>
    </xf>
    <xf numFmtId="44" fontId="13" fillId="0" borderId="12" xfId="0" applyNumberFormat="1"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0" fillId="0" borderId="1" xfId="2" applyFont="1" applyFill="1" applyBorder="1" applyAlignment="1">
      <alignment horizontal="right" vertical="center"/>
    </xf>
  </cellXfs>
  <cellStyles count="5">
    <cellStyle name="一般" xfId="0" builtinId="0"/>
    <cellStyle name="一般 2" xfId="2"/>
    <cellStyle name="千分位" xfId="1" builtinId="3"/>
    <cellStyle name="千分位 2" xfId="4"/>
    <cellStyle name="百分比 2" xfId="3"/>
  </cellStyles>
  <dxfs count="0"/>
  <tableStyles count="0" defaultTableStyle="TableStyleMedium2" defaultPivotStyle="PivotStyleLight16"/>
  <colors>
    <mruColors>
      <color rgb="FFDDDDDD"/>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tabSelected="1" zoomScaleNormal="100" workbookViewId="0">
      <selection sqref="A1:G1"/>
    </sheetView>
  </sheetViews>
  <sheetFormatPr defaultColWidth="9" defaultRowHeight="15.75"/>
  <cols>
    <col min="1" max="1" width="26.625" style="3" customWidth="1"/>
    <col min="2" max="2" width="20.625" style="3" customWidth="1"/>
    <col min="3" max="3" width="12.125" style="3" customWidth="1"/>
    <col min="4" max="4" width="20.625" style="3" customWidth="1"/>
    <col min="5" max="5" width="12.125" style="3" customWidth="1"/>
    <col min="6" max="6" width="20.625" style="3" customWidth="1"/>
    <col min="7" max="7" width="12.125" style="3" customWidth="1"/>
    <col min="8" max="9" width="9" style="3"/>
    <col min="10" max="10" width="12.625" style="3" bestFit="1" customWidth="1"/>
    <col min="11" max="16384" width="9" style="3"/>
  </cols>
  <sheetData>
    <row r="1" spans="1:10" ht="53.25" customHeight="1">
      <c r="A1" s="63" t="s">
        <v>20</v>
      </c>
      <c r="B1" s="63"/>
      <c r="C1" s="63"/>
      <c r="D1" s="63"/>
      <c r="E1" s="63"/>
      <c r="F1" s="63"/>
      <c r="G1" s="63"/>
    </row>
    <row r="2" spans="1:10" ht="20.100000000000001" customHeight="1">
      <c r="G2" s="13" t="s">
        <v>28</v>
      </c>
    </row>
    <row r="3" spans="1:10" s="18" customFormat="1" ht="27" customHeight="1">
      <c r="A3" s="64" t="s">
        <v>6</v>
      </c>
      <c r="B3" s="66" t="s">
        <v>45</v>
      </c>
      <c r="C3" s="67"/>
      <c r="D3" s="66" t="s">
        <v>44</v>
      </c>
      <c r="E3" s="67"/>
      <c r="F3" s="61" t="s">
        <v>0</v>
      </c>
      <c r="G3" s="62"/>
    </row>
    <row r="4" spans="1:10" s="18" customFormat="1" ht="27" customHeight="1">
      <c r="A4" s="65"/>
      <c r="B4" s="4" t="s">
        <v>1</v>
      </c>
      <c r="C4" s="4" t="s">
        <v>2</v>
      </c>
      <c r="D4" s="4" t="s">
        <v>1</v>
      </c>
      <c r="E4" s="16" t="s">
        <v>2</v>
      </c>
      <c r="F4" s="8" t="s">
        <v>1</v>
      </c>
      <c r="G4" s="4" t="s">
        <v>3</v>
      </c>
    </row>
    <row r="5" spans="1:10" s="18" customFormat="1" ht="33" customHeight="1">
      <c r="A5" s="43" t="s">
        <v>8</v>
      </c>
      <c r="B5" s="46">
        <v>1689.8</v>
      </c>
      <c r="C5" s="51">
        <v>27.52</v>
      </c>
      <c r="D5" s="46">
        <v>1651.68</v>
      </c>
      <c r="E5" s="51">
        <v>27.56</v>
      </c>
      <c r="F5" s="46">
        <f>B5-D5</f>
        <v>38.119999999999891</v>
      </c>
      <c r="G5" s="51">
        <f>IF(D5=0,"_",ROUND(F5/D5*100,2))</f>
        <v>2.31</v>
      </c>
      <c r="H5" s="19"/>
      <c r="J5" s="20"/>
    </row>
    <row r="6" spans="1:10" s="18" customFormat="1" ht="33" customHeight="1">
      <c r="A6" s="44" t="s">
        <v>9</v>
      </c>
      <c r="B6" s="46">
        <v>787.59</v>
      </c>
      <c r="C6" s="52">
        <v>12.83</v>
      </c>
      <c r="D6" s="46">
        <v>821.1</v>
      </c>
      <c r="E6" s="52">
        <v>13.7</v>
      </c>
      <c r="F6" s="46">
        <f>B6-D6</f>
        <v>-33.509999999999991</v>
      </c>
      <c r="G6" s="52">
        <f>IF(D6=0,"_",ROUND(F6/D6*100,2))</f>
        <v>-4.08</v>
      </c>
      <c r="H6" s="19"/>
    </row>
    <row r="7" spans="1:10" s="18" customFormat="1" ht="33" customHeight="1">
      <c r="A7" s="44" t="s">
        <v>10</v>
      </c>
      <c r="B7" s="46">
        <v>3580.65</v>
      </c>
      <c r="C7" s="52">
        <v>58.32</v>
      </c>
      <c r="D7" s="46">
        <v>3441.89</v>
      </c>
      <c r="E7" s="52">
        <v>57.42</v>
      </c>
      <c r="F7" s="46">
        <f>B7-D7</f>
        <v>138.76000000000022</v>
      </c>
      <c r="G7" s="52">
        <f>IF(D7=0,"_",ROUND(F7/D7*100,2))</f>
        <v>4.03</v>
      </c>
      <c r="H7" s="19"/>
    </row>
    <row r="8" spans="1:10" s="18" customFormat="1" ht="33" customHeight="1">
      <c r="A8" s="35" t="s">
        <v>26</v>
      </c>
      <c r="B8" s="46">
        <v>81.75</v>
      </c>
      <c r="C8" s="53">
        <v>1.33</v>
      </c>
      <c r="D8" s="46">
        <v>79.28</v>
      </c>
      <c r="E8" s="53">
        <v>1.32</v>
      </c>
      <c r="F8" s="46">
        <f>B8-D8</f>
        <v>2.4699999999999989</v>
      </c>
      <c r="G8" s="53">
        <f>IF(D8=0,"_",ROUND(F8/D8*100,2))</f>
        <v>3.12</v>
      </c>
      <c r="H8" s="19"/>
    </row>
    <row r="9" spans="1:10" s="18" customFormat="1" ht="33" customHeight="1">
      <c r="A9" s="4" t="s">
        <v>11</v>
      </c>
      <c r="B9" s="50">
        <f>SUM(B5:B8)</f>
        <v>6139.79</v>
      </c>
      <c r="C9" s="50">
        <f>SUM(C5:C8)</f>
        <v>100</v>
      </c>
      <c r="D9" s="50">
        <f>SUM(D5:D8)</f>
        <v>5993.95</v>
      </c>
      <c r="E9" s="50">
        <f>SUM(E5:E8)</f>
        <v>100</v>
      </c>
      <c r="F9" s="50">
        <f>B9-D9</f>
        <v>145.84000000000015</v>
      </c>
      <c r="G9" s="50">
        <f>IF(D9=0,"_",ROUND(F9/D9*100,2))</f>
        <v>2.4300000000000002</v>
      </c>
    </row>
    <row r="10" spans="1:10" ht="15.75" customHeight="1">
      <c r="A10" s="1" t="s">
        <v>4</v>
      </c>
    </row>
    <row r="11" spans="1:10" ht="15.75" customHeight="1">
      <c r="A11" s="1" t="s">
        <v>19</v>
      </c>
    </row>
    <row r="12" spans="1:10" ht="15.75" customHeight="1">
      <c r="A12" s="1"/>
      <c r="B12" s="5"/>
    </row>
  </sheetData>
  <mergeCells count="5">
    <mergeCell ref="F3:G3"/>
    <mergeCell ref="A1:G1"/>
    <mergeCell ref="A3:A4"/>
    <mergeCell ref="B3:C3"/>
    <mergeCell ref="D3:E3"/>
  </mergeCells>
  <phoneticPr fontId="2" type="noConversion"/>
  <printOptions horizontalCentered="1"/>
  <pageMargins left="0.39370078740157483" right="0.39370078740157483" top="0.78740157480314965" bottom="0.78740157480314965"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zoomScaleNormal="100" zoomScaleSheetLayoutView="100" workbookViewId="0">
      <selection sqref="A1:I1"/>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0" s="2" customFormat="1" ht="36" customHeight="1">
      <c r="A1" s="69" t="s">
        <v>21</v>
      </c>
      <c r="B1" s="69"/>
      <c r="C1" s="69"/>
      <c r="D1" s="69"/>
      <c r="E1" s="69"/>
      <c r="F1" s="69"/>
      <c r="G1" s="69"/>
      <c r="H1" s="69"/>
      <c r="I1" s="69"/>
    </row>
    <row r="2" spans="1:10" ht="20.100000000000001" customHeight="1">
      <c r="A2" s="68" t="s">
        <v>29</v>
      </c>
      <c r="B2" s="68"/>
      <c r="C2" s="68"/>
      <c r="D2" s="68"/>
      <c r="E2" s="68"/>
      <c r="F2" s="68"/>
      <c r="G2" s="68"/>
      <c r="H2" s="68"/>
      <c r="I2" s="68"/>
    </row>
    <row r="3" spans="1:10" s="21" customFormat="1" ht="20.100000000000001" customHeight="1">
      <c r="A3" s="70" t="s">
        <v>12</v>
      </c>
      <c r="B3" s="73" t="s">
        <v>27</v>
      </c>
      <c r="C3" s="74"/>
      <c r="D3" s="74"/>
      <c r="E3" s="74"/>
      <c r="F3" s="74"/>
      <c r="G3" s="74"/>
      <c r="H3" s="74"/>
      <c r="I3" s="75"/>
    </row>
    <row r="4" spans="1:10" s="21" customFormat="1" ht="20.100000000000001" customHeight="1">
      <c r="A4" s="71"/>
      <c r="B4" s="76" t="str">
        <f>附表1!B3</f>
        <v>114.3.31</v>
      </c>
      <c r="C4" s="74"/>
      <c r="D4" s="75"/>
      <c r="E4" s="76" t="str">
        <f>附表1!D3</f>
        <v>113.12.31</v>
      </c>
      <c r="F4" s="74"/>
      <c r="G4" s="75"/>
      <c r="H4" s="73" t="s">
        <v>13</v>
      </c>
      <c r="I4" s="75"/>
    </row>
    <row r="5" spans="1:10" s="21" customFormat="1" ht="20.100000000000001" customHeight="1">
      <c r="A5" s="72"/>
      <c r="B5" s="22" t="s">
        <v>14</v>
      </c>
      <c r="C5" s="22" t="s">
        <v>15</v>
      </c>
      <c r="D5" s="23" t="s">
        <v>2</v>
      </c>
      <c r="E5" s="22" t="s">
        <v>14</v>
      </c>
      <c r="F5" s="22" t="s">
        <v>15</v>
      </c>
      <c r="G5" s="23" t="s">
        <v>2</v>
      </c>
      <c r="H5" s="22" t="s">
        <v>15</v>
      </c>
      <c r="I5" s="23" t="s">
        <v>3</v>
      </c>
    </row>
    <row r="6" spans="1:10" s="21" customFormat="1" ht="32.1" customHeight="1">
      <c r="A6" s="24" t="s">
        <v>30</v>
      </c>
      <c r="B6" s="25">
        <v>1</v>
      </c>
      <c r="C6" s="47">
        <v>1800.66</v>
      </c>
      <c r="D6" s="26">
        <v>29.33</v>
      </c>
      <c r="E6" s="25">
        <f t="shared" ref="E6:E14" si="0">RANK(F6,$F$6:$F$15)</f>
        <v>1</v>
      </c>
      <c r="F6" s="48">
        <v>1769.97</v>
      </c>
      <c r="G6" s="26">
        <v>29.53</v>
      </c>
      <c r="H6" s="26">
        <f>C6-F6</f>
        <v>30.690000000000055</v>
      </c>
      <c r="I6" s="27">
        <f t="shared" ref="I6:I16" si="1">IF(F6=0,"_",ROUND(H6/F6*100,2))</f>
        <v>1.73</v>
      </c>
      <c r="J6" s="49"/>
    </row>
    <row r="7" spans="1:10" s="21" customFormat="1" ht="32.1" customHeight="1">
      <c r="A7" s="24" t="s">
        <v>32</v>
      </c>
      <c r="B7" s="42">
        <v>2</v>
      </c>
      <c r="C7" s="47">
        <v>461.25</v>
      </c>
      <c r="D7" s="26">
        <v>7.51</v>
      </c>
      <c r="E7" s="42">
        <f t="shared" si="0"/>
        <v>3</v>
      </c>
      <c r="F7" s="48">
        <v>442.03</v>
      </c>
      <c r="G7" s="26">
        <v>7.37</v>
      </c>
      <c r="H7" s="26">
        <f t="shared" ref="H7:H16" si="2">C7-F7</f>
        <v>19.220000000000027</v>
      </c>
      <c r="I7" s="27">
        <f t="shared" si="1"/>
        <v>4.3499999999999996</v>
      </c>
      <c r="J7" s="49"/>
    </row>
    <row r="8" spans="1:10" s="21" customFormat="1" ht="32.1" customHeight="1">
      <c r="A8" s="28" t="s">
        <v>31</v>
      </c>
      <c r="B8" s="42">
        <v>3</v>
      </c>
      <c r="C8" s="47">
        <v>461.18</v>
      </c>
      <c r="D8" s="26">
        <v>7.51</v>
      </c>
      <c r="E8" s="42">
        <f t="shared" si="0"/>
        <v>2</v>
      </c>
      <c r="F8" s="48">
        <v>469.38</v>
      </c>
      <c r="G8" s="26">
        <v>7.83</v>
      </c>
      <c r="H8" s="26">
        <f t="shared" si="2"/>
        <v>-8.1999999999999886</v>
      </c>
      <c r="I8" s="27">
        <f t="shared" si="1"/>
        <v>-1.75</v>
      </c>
      <c r="J8" s="49"/>
    </row>
    <row r="9" spans="1:10" s="21" customFormat="1" ht="32.1" customHeight="1">
      <c r="A9" s="24" t="s">
        <v>33</v>
      </c>
      <c r="B9" s="25">
        <v>4</v>
      </c>
      <c r="C9" s="47">
        <v>387.9</v>
      </c>
      <c r="D9" s="26">
        <v>6.32</v>
      </c>
      <c r="E9" s="25">
        <f t="shared" si="0"/>
        <v>4</v>
      </c>
      <c r="F9" s="48">
        <v>378.61</v>
      </c>
      <c r="G9" s="26">
        <v>6.32</v>
      </c>
      <c r="H9" s="26">
        <f t="shared" si="2"/>
        <v>9.2899999999999636</v>
      </c>
      <c r="I9" s="27">
        <f t="shared" si="1"/>
        <v>2.4500000000000002</v>
      </c>
      <c r="J9" s="49"/>
    </row>
    <row r="10" spans="1:10" s="21" customFormat="1" ht="32.1" customHeight="1">
      <c r="A10" s="24" t="s">
        <v>35</v>
      </c>
      <c r="B10" s="25">
        <v>5</v>
      </c>
      <c r="C10" s="26">
        <v>335.28</v>
      </c>
      <c r="D10" s="26">
        <v>5.46</v>
      </c>
      <c r="E10" s="25">
        <f t="shared" si="0"/>
        <v>5</v>
      </c>
      <c r="F10" s="48">
        <v>345.03</v>
      </c>
      <c r="G10" s="26">
        <v>5.75</v>
      </c>
      <c r="H10" s="26">
        <f t="shared" si="2"/>
        <v>-9.75</v>
      </c>
      <c r="I10" s="27">
        <f t="shared" si="1"/>
        <v>-2.83</v>
      </c>
      <c r="J10" s="49"/>
    </row>
    <row r="11" spans="1:10" s="21" customFormat="1" ht="32.1" customHeight="1">
      <c r="A11" s="24" t="s">
        <v>34</v>
      </c>
      <c r="B11" s="25">
        <v>6</v>
      </c>
      <c r="C11" s="26">
        <v>313.27</v>
      </c>
      <c r="D11" s="26">
        <v>5.0999999999999996</v>
      </c>
      <c r="E11" s="25">
        <f t="shared" si="0"/>
        <v>6</v>
      </c>
      <c r="F11" s="48">
        <v>318.24</v>
      </c>
      <c r="G11" s="26">
        <v>5.31</v>
      </c>
      <c r="H11" s="26">
        <f t="shared" si="2"/>
        <v>-4.9700000000000273</v>
      </c>
      <c r="I11" s="27">
        <f t="shared" si="1"/>
        <v>-1.56</v>
      </c>
      <c r="J11" s="49"/>
    </row>
    <row r="12" spans="1:10" s="21" customFormat="1" ht="32.1" customHeight="1">
      <c r="A12" s="24" t="s">
        <v>36</v>
      </c>
      <c r="B12" s="25">
        <v>7</v>
      </c>
      <c r="C12" s="47">
        <v>211.32</v>
      </c>
      <c r="D12" s="26">
        <v>3.44</v>
      </c>
      <c r="E12" s="25">
        <f t="shared" si="0"/>
        <v>7</v>
      </c>
      <c r="F12" s="48">
        <v>200.76</v>
      </c>
      <c r="G12" s="26">
        <v>3.35</v>
      </c>
      <c r="H12" s="26">
        <f t="shared" si="2"/>
        <v>10.560000000000002</v>
      </c>
      <c r="I12" s="27">
        <f t="shared" si="1"/>
        <v>5.26</v>
      </c>
      <c r="J12" s="49"/>
    </row>
    <row r="13" spans="1:10" s="21" customFormat="1" ht="32.1" customHeight="1">
      <c r="A13" s="24" t="s">
        <v>39</v>
      </c>
      <c r="B13" s="25">
        <v>8</v>
      </c>
      <c r="C13" s="26">
        <v>174.6</v>
      </c>
      <c r="D13" s="26">
        <v>2.84</v>
      </c>
      <c r="E13" s="25">
        <f t="shared" si="0"/>
        <v>8</v>
      </c>
      <c r="F13" s="54">
        <v>177.98</v>
      </c>
      <c r="G13" s="26">
        <v>2.97</v>
      </c>
      <c r="H13" s="26">
        <f t="shared" si="2"/>
        <v>-3.3799999999999955</v>
      </c>
      <c r="I13" s="27">
        <f t="shared" si="1"/>
        <v>-1.9</v>
      </c>
      <c r="J13" s="49"/>
    </row>
    <row r="14" spans="1:10" s="21" customFormat="1" ht="32.1" customHeight="1">
      <c r="A14" s="24" t="s">
        <v>37</v>
      </c>
      <c r="B14" s="25">
        <v>9</v>
      </c>
      <c r="C14" s="26">
        <v>171.77</v>
      </c>
      <c r="D14" s="26">
        <v>2.8</v>
      </c>
      <c r="E14" s="25">
        <f t="shared" si="0"/>
        <v>9</v>
      </c>
      <c r="F14" s="54">
        <v>171.28</v>
      </c>
      <c r="G14" s="26">
        <v>2.86</v>
      </c>
      <c r="H14" s="26">
        <f t="shared" si="2"/>
        <v>0.49000000000000909</v>
      </c>
      <c r="I14" s="27">
        <f t="shared" si="1"/>
        <v>0.28999999999999998</v>
      </c>
      <c r="J14" s="49"/>
    </row>
    <row r="15" spans="1:10" s="21" customFormat="1" ht="32.1" customHeight="1">
      <c r="A15" s="24" t="s">
        <v>47</v>
      </c>
      <c r="B15" s="42">
        <v>10</v>
      </c>
      <c r="C15" s="26">
        <v>167.54</v>
      </c>
      <c r="D15" s="26">
        <v>2.73</v>
      </c>
      <c r="E15" s="57">
        <v>11</v>
      </c>
      <c r="F15" s="58">
        <v>150.08000000000001</v>
      </c>
      <c r="G15" s="59">
        <v>2.5</v>
      </c>
      <c r="H15" s="26">
        <f t="shared" si="2"/>
        <v>17.45999999999998</v>
      </c>
      <c r="I15" s="27">
        <f t="shared" si="1"/>
        <v>11.63</v>
      </c>
      <c r="J15" s="49"/>
    </row>
    <row r="16" spans="1:10" s="21" customFormat="1" ht="32.1" customHeight="1">
      <c r="A16" s="60" t="s">
        <v>46</v>
      </c>
      <c r="B16" s="57">
        <v>11</v>
      </c>
      <c r="C16" s="58">
        <v>166.91</v>
      </c>
      <c r="D16" s="59">
        <v>2.72</v>
      </c>
      <c r="E16" s="42">
        <v>10</v>
      </c>
      <c r="F16" s="54">
        <v>158.31</v>
      </c>
      <c r="G16" s="26">
        <v>2.64</v>
      </c>
      <c r="H16" s="26">
        <f t="shared" si="2"/>
        <v>8.5999999999999943</v>
      </c>
      <c r="I16" s="27">
        <f t="shared" si="1"/>
        <v>5.43</v>
      </c>
      <c r="J16" s="49"/>
    </row>
    <row r="17" spans="1:10" s="21" customFormat="1" ht="32.1" customHeight="1">
      <c r="A17" s="29" t="s">
        <v>40</v>
      </c>
      <c r="B17" s="29"/>
      <c r="C17" s="38">
        <f>SUM(C6:C15)</f>
        <v>4484.7700000000004</v>
      </c>
      <c r="D17" s="38">
        <f>SUM(D6:D15)</f>
        <v>73.040000000000006</v>
      </c>
      <c r="E17" s="29"/>
      <c r="F17" s="38">
        <f>SUM(F6:F14)+F16</f>
        <v>4431.59</v>
      </c>
      <c r="G17" s="30">
        <f>SUM(G6:G14)+G16</f>
        <v>73.929999999999993</v>
      </c>
      <c r="H17" s="39">
        <f>C17-F17</f>
        <v>53.180000000000291</v>
      </c>
      <c r="I17" s="31">
        <f>IF(F17=0,"_",ROUND(H17/F17*100,2))</f>
        <v>1.2</v>
      </c>
      <c r="J17" s="49"/>
    </row>
    <row r="18" spans="1:10">
      <c r="A18" s="12" t="s">
        <v>5</v>
      </c>
      <c r="D18" s="11"/>
    </row>
    <row r="19" spans="1:10">
      <c r="A19" s="1" t="s">
        <v>42</v>
      </c>
    </row>
    <row r="20" spans="1:10">
      <c r="A20" s="1" t="s">
        <v>48</v>
      </c>
    </row>
    <row r="21" spans="1:10">
      <c r="A21" s="1"/>
    </row>
  </sheetData>
  <mergeCells count="7">
    <mergeCell ref="A2:I2"/>
    <mergeCell ref="A1:I1"/>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zoomScaleSheetLayoutView="100" workbookViewId="0">
      <selection sqref="A1:G1"/>
    </sheetView>
  </sheetViews>
  <sheetFormatPr defaultColWidth="9" defaultRowHeight="15.75"/>
  <cols>
    <col min="1" max="1" width="26.625" style="6" customWidth="1"/>
    <col min="2" max="2" width="20.625" style="6" customWidth="1"/>
    <col min="3" max="3" width="12.125" style="6" customWidth="1"/>
    <col min="4" max="4" width="20.625" style="6" customWidth="1"/>
    <col min="5" max="5" width="12.125" style="6" customWidth="1"/>
    <col min="6" max="6" width="20.625" style="6" customWidth="1"/>
    <col min="7" max="7" width="12.125" style="6" customWidth="1"/>
    <col min="8" max="16384" width="9" style="6"/>
  </cols>
  <sheetData>
    <row r="1" spans="1:7" ht="53.25" customHeight="1">
      <c r="A1" s="77" t="s">
        <v>22</v>
      </c>
      <c r="B1" s="77"/>
      <c r="C1" s="77"/>
      <c r="D1" s="77"/>
      <c r="E1" s="77"/>
      <c r="F1" s="77"/>
      <c r="G1" s="77"/>
    </row>
    <row r="2" spans="1:7" ht="20.100000000000001" customHeight="1">
      <c r="A2" s="84" t="s">
        <v>28</v>
      </c>
      <c r="B2" s="84"/>
      <c r="C2" s="84"/>
      <c r="D2" s="84"/>
      <c r="E2" s="84"/>
      <c r="F2" s="84"/>
      <c r="G2" s="84"/>
    </row>
    <row r="3" spans="1:7" s="34" customFormat="1" ht="27" customHeight="1">
      <c r="A3" s="78" t="s">
        <v>7</v>
      </c>
      <c r="B3" s="82" t="str">
        <f>附表1!B3:C3</f>
        <v>114.3.31</v>
      </c>
      <c r="C3" s="83"/>
      <c r="D3" s="82" t="str">
        <f>附表1!D3:E3</f>
        <v>113.12.31</v>
      </c>
      <c r="E3" s="83"/>
      <c r="F3" s="80" t="s">
        <v>0</v>
      </c>
      <c r="G3" s="81"/>
    </row>
    <row r="4" spans="1:7" s="34" customFormat="1" ht="27" customHeight="1">
      <c r="A4" s="79"/>
      <c r="B4" s="7" t="s">
        <v>1</v>
      </c>
      <c r="C4" s="17" t="s">
        <v>2</v>
      </c>
      <c r="D4" s="4" t="s">
        <v>1</v>
      </c>
      <c r="E4" s="37" t="s">
        <v>2</v>
      </c>
      <c r="F4" s="9" t="s">
        <v>1</v>
      </c>
      <c r="G4" s="7" t="s">
        <v>3</v>
      </c>
    </row>
    <row r="5" spans="1:7" s="34" customFormat="1" ht="33" customHeight="1">
      <c r="A5" s="14" t="s">
        <v>8</v>
      </c>
      <c r="B5" s="51">
        <v>1647.27</v>
      </c>
      <c r="C5" s="51">
        <v>27.569999999999997</v>
      </c>
      <c r="D5" s="51">
        <v>1636.47</v>
      </c>
      <c r="E5" s="51">
        <v>27.88</v>
      </c>
      <c r="F5" s="46">
        <f>B5-D5</f>
        <v>10.799999999999955</v>
      </c>
      <c r="G5" s="51">
        <f t="shared" ref="G5:G8" si="0">IF(D5=0,"_",ROUND(F5/D5*100,2))</f>
        <v>0.66</v>
      </c>
    </row>
    <row r="6" spans="1:7" s="34" customFormat="1" ht="33" customHeight="1">
      <c r="A6" s="15" t="s">
        <v>9</v>
      </c>
      <c r="B6" s="52">
        <v>916.71</v>
      </c>
      <c r="C6" s="52">
        <v>15.35</v>
      </c>
      <c r="D6" s="52">
        <v>951.19</v>
      </c>
      <c r="E6" s="52">
        <v>16.21</v>
      </c>
      <c r="F6" s="46">
        <f>B6-D6</f>
        <v>-34.480000000000018</v>
      </c>
      <c r="G6" s="52">
        <f t="shared" si="0"/>
        <v>-3.62</v>
      </c>
    </row>
    <row r="7" spans="1:7" s="34" customFormat="1" ht="33" customHeight="1">
      <c r="A7" s="15" t="s">
        <v>10</v>
      </c>
      <c r="B7" s="52">
        <v>3323.18</v>
      </c>
      <c r="C7" s="52">
        <v>55.63</v>
      </c>
      <c r="D7" s="52">
        <v>3199.79</v>
      </c>
      <c r="E7" s="52">
        <v>54.51</v>
      </c>
      <c r="F7" s="46">
        <f>B7-D7</f>
        <v>123.38999999999987</v>
      </c>
      <c r="G7" s="52">
        <f t="shared" si="0"/>
        <v>3.86</v>
      </c>
    </row>
    <row r="8" spans="1:7" s="34" customFormat="1" ht="33" customHeight="1">
      <c r="A8" s="36" t="s">
        <v>25</v>
      </c>
      <c r="B8" s="53">
        <v>86.39</v>
      </c>
      <c r="C8" s="53">
        <v>1.45</v>
      </c>
      <c r="D8" s="53">
        <v>82.27</v>
      </c>
      <c r="E8" s="53">
        <v>1.4</v>
      </c>
      <c r="F8" s="46">
        <f>B8-D8</f>
        <v>4.1200000000000045</v>
      </c>
      <c r="G8" s="53">
        <f t="shared" si="0"/>
        <v>5.01</v>
      </c>
    </row>
    <row r="9" spans="1:7" s="34" customFormat="1" ht="33" customHeight="1">
      <c r="A9" s="17" t="s">
        <v>17</v>
      </c>
      <c r="B9" s="50">
        <f>SUM(B5:B8)</f>
        <v>5973.55</v>
      </c>
      <c r="C9" s="50">
        <f>SUM(C5:C8)</f>
        <v>100</v>
      </c>
      <c r="D9" s="50">
        <f>SUM(D5:D8)</f>
        <v>5869.72</v>
      </c>
      <c r="E9" s="50">
        <f>SUM(E5:E8)</f>
        <v>100</v>
      </c>
      <c r="F9" s="50">
        <f>B9-D9</f>
        <v>103.82999999999993</v>
      </c>
      <c r="G9" s="50">
        <f>IF(D9=0,"_",ROUND(F9/D9*100,2))</f>
        <v>1.77</v>
      </c>
    </row>
    <row r="10" spans="1:7" s="3" customFormat="1">
      <c r="A10" s="1" t="s">
        <v>4</v>
      </c>
    </row>
    <row r="11" spans="1:7" s="3" customFormat="1">
      <c r="A11" s="1" t="s">
        <v>23</v>
      </c>
    </row>
    <row r="12" spans="1:7" s="3" customFormat="1" ht="16.5">
      <c r="A12" s="1" t="s">
        <v>43</v>
      </c>
      <c r="B12" s="5"/>
    </row>
    <row r="13" spans="1:7">
      <c r="A13" s="1"/>
    </row>
  </sheetData>
  <mergeCells count="6">
    <mergeCell ref="A1:G1"/>
    <mergeCell ref="A3:A4"/>
    <mergeCell ref="F3:G3"/>
    <mergeCell ref="D3:E3"/>
    <mergeCell ref="A2:G2"/>
    <mergeCell ref="B3:C3"/>
  </mergeCells>
  <phoneticPr fontId="2" type="noConversion"/>
  <printOptions horizontalCentered="1"/>
  <pageMargins left="0.39370078740157483" right="0.39370078740157483"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zoomScaleNormal="100" zoomScaleSheetLayoutView="100" workbookViewId="0">
      <selection sqref="A1:I1"/>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1" s="2" customFormat="1" ht="36" customHeight="1">
      <c r="A1" s="69" t="s">
        <v>24</v>
      </c>
      <c r="B1" s="69"/>
      <c r="C1" s="69"/>
      <c r="D1" s="69"/>
      <c r="E1" s="69"/>
      <c r="F1" s="69"/>
      <c r="G1" s="69"/>
      <c r="H1" s="69"/>
      <c r="I1" s="69"/>
    </row>
    <row r="2" spans="1:11" ht="20.100000000000001" customHeight="1">
      <c r="A2" s="68" t="s">
        <v>29</v>
      </c>
      <c r="B2" s="68"/>
      <c r="C2" s="68"/>
      <c r="D2" s="68"/>
      <c r="E2" s="68"/>
      <c r="F2" s="68"/>
      <c r="G2" s="68"/>
      <c r="H2" s="68"/>
      <c r="I2" s="68"/>
    </row>
    <row r="3" spans="1:11" s="21" customFormat="1" ht="20.100000000000001" customHeight="1">
      <c r="A3" s="70" t="s">
        <v>12</v>
      </c>
      <c r="B3" s="73" t="s">
        <v>18</v>
      </c>
      <c r="C3" s="74"/>
      <c r="D3" s="74"/>
      <c r="E3" s="74"/>
      <c r="F3" s="74"/>
      <c r="G3" s="74"/>
      <c r="H3" s="74"/>
      <c r="I3" s="75"/>
    </row>
    <row r="4" spans="1:11" s="21" customFormat="1" ht="20.100000000000001" customHeight="1">
      <c r="A4" s="71"/>
      <c r="B4" s="73" t="str">
        <f>附表2!B4:D4</f>
        <v>114.3.31</v>
      </c>
      <c r="C4" s="74"/>
      <c r="D4" s="75"/>
      <c r="E4" s="73" t="str">
        <f>附表2!E4:G4</f>
        <v>113.12.31</v>
      </c>
      <c r="F4" s="74"/>
      <c r="G4" s="75"/>
      <c r="H4" s="73" t="s">
        <v>13</v>
      </c>
      <c r="I4" s="75"/>
    </row>
    <row r="5" spans="1:11" s="21" customFormat="1" ht="20.100000000000001" customHeight="1">
      <c r="A5" s="72"/>
      <c r="B5" s="22" t="s">
        <v>14</v>
      </c>
      <c r="C5" s="22" t="s">
        <v>15</v>
      </c>
      <c r="D5" s="23" t="s">
        <v>2</v>
      </c>
      <c r="E5" s="22" t="s">
        <v>14</v>
      </c>
      <c r="F5" s="22" t="s">
        <v>15</v>
      </c>
      <c r="G5" s="23" t="s">
        <v>2</v>
      </c>
      <c r="H5" s="22" t="s">
        <v>15</v>
      </c>
      <c r="I5" s="23" t="s">
        <v>3</v>
      </c>
    </row>
    <row r="6" spans="1:11" s="21" customFormat="1" ht="32.1" customHeight="1">
      <c r="A6" s="24" t="s">
        <v>30</v>
      </c>
      <c r="B6" s="25">
        <v>1</v>
      </c>
      <c r="C6" s="41">
        <v>1765.29</v>
      </c>
      <c r="D6" s="26">
        <v>29.55</v>
      </c>
      <c r="E6" s="25">
        <f t="shared" ref="E6:E14" si="0">RANK(F6,$F$6:$F$15,0)</f>
        <v>1</v>
      </c>
      <c r="F6" s="41">
        <v>1741.69</v>
      </c>
      <c r="G6" s="26">
        <v>29.67</v>
      </c>
      <c r="H6" s="26">
        <f>C6-F6</f>
        <v>23.599999999999909</v>
      </c>
      <c r="I6" s="27">
        <f t="shared" ref="I6:I15" si="1">IF(F6=0,"_",ROUND(H6/F6*100,2))</f>
        <v>1.36</v>
      </c>
    </row>
    <row r="7" spans="1:11" s="21" customFormat="1" ht="32.1" customHeight="1">
      <c r="A7" s="24" t="s">
        <v>31</v>
      </c>
      <c r="B7" s="25">
        <v>2</v>
      </c>
      <c r="C7" s="41">
        <v>496.28</v>
      </c>
      <c r="D7" s="26">
        <v>8.31</v>
      </c>
      <c r="E7" s="25">
        <f t="shared" si="0"/>
        <v>2</v>
      </c>
      <c r="F7" s="41">
        <v>516.99</v>
      </c>
      <c r="G7" s="26">
        <v>8.81</v>
      </c>
      <c r="H7" s="26">
        <f t="shared" ref="H7:H15" si="2">C7-F7</f>
        <v>-20.710000000000036</v>
      </c>
      <c r="I7" s="27">
        <f t="shared" si="1"/>
        <v>-4.01</v>
      </c>
    </row>
    <row r="8" spans="1:11" s="21" customFormat="1" ht="32.1" customHeight="1">
      <c r="A8" s="56" t="s">
        <v>32</v>
      </c>
      <c r="B8" s="25">
        <v>3</v>
      </c>
      <c r="C8" s="45">
        <v>448.26</v>
      </c>
      <c r="D8" s="26">
        <v>7.5</v>
      </c>
      <c r="E8" s="25">
        <f t="shared" si="0"/>
        <v>3</v>
      </c>
      <c r="F8" s="45">
        <v>429.91</v>
      </c>
      <c r="G8" s="26">
        <v>7.32</v>
      </c>
      <c r="H8" s="26">
        <f t="shared" si="2"/>
        <v>18.349999999999966</v>
      </c>
      <c r="I8" s="27">
        <f t="shared" si="1"/>
        <v>4.2699999999999996</v>
      </c>
    </row>
    <row r="9" spans="1:11" s="21" customFormat="1" ht="32.1" customHeight="1">
      <c r="A9" s="24" t="s">
        <v>35</v>
      </c>
      <c r="B9" s="25">
        <v>4</v>
      </c>
      <c r="C9" s="45">
        <v>382.44</v>
      </c>
      <c r="D9" s="26">
        <v>6.4</v>
      </c>
      <c r="E9" s="25">
        <f t="shared" si="0"/>
        <v>4</v>
      </c>
      <c r="F9" s="45">
        <v>401.02</v>
      </c>
      <c r="G9" s="26">
        <v>6.83</v>
      </c>
      <c r="H9" s="26">
        <f t="shared" si="2"/>
        <v>-18.579999999999984</v>
      </c>
      <c r="I9" s="27">
        <f t="shared" si="1"/>
        <v>-4.63</v>
      </c>
    </row>
    <row r="10" spans="1:11" s="21" customFormat="1" ht="32.1" customHeight="1">
      <c r="A10" s="24" t="s">
        <v>33</v>
      </c>
      <c r="B10" s="25">
        <v>5</v>
      </c>
      <c r="C10" s="41">
        <v>347.13</v>
      </c>
      <c r="D10" s="26">
        <v>5.81</v>
      </c>
      <c r="E10" s="25">
        <f t="shared" si="0"/>
        <v>5</v>
      </c>
      <c r="F10" s="41">
        <v>339.61</v>
      </c>
      <c r="G10" s="26">
        <v>5.79</v>
      </c>
      <c r="H10" s="26">
        <f t="shared" si="2"/>
        <v>7.5199999999999818</v>
      </c>
      <c r="I10" s="27">
        <f t="shared" si="1"/>
        <v>2.21</v>
      </c>
    </row>
    <row r="11" spans="1:11" s="21" customFormat="1" ht="32.1" customHeight="1">
      <c r="A11" s="24" t="s">
        <v>34</v>
      </c>
      <c r="B11" s="25">
        <v>6</v>
      </c>
      <c r="C11" s="41">
        <v>226.43</v>
      </c>
      <c r="D11" s="26">
        <v>3.79</v>
      </c>
      <c r="E11" s="25">
        <f t="shared" si="0"/>
        <v>6</v>
      </c>
      <c r="F11" s="41">
        <v>228.88</v>
      </c>
      <c r="G11" s="26">
        <v>3.9</v>
      </c>
      <c r="H11" s="26">
        <f t="shared" si="2"/>
        <v>-2.4499999999999886</v>
      </c>
      <c r="I11" s="27">
        <f t="shared" si="1"/>
        <v>-1.07</v>
      </c>
    </row>
    <row r="12" spans="1:11" s="21" customFormat="1" ht="32.1" customHeight="1">
      <c r="A12" s="56" t="s">
        <v>38</v>
      </c>
      <c r="B12" s="42">
        <v>7</v>
      </c>
      <c r="C12" s="45">
        <v>204.07</v>
      </c>
      <c r="D12" s="26">
        <v>3.42</v>
      </c>
      <c r="E12" s="42">
        <f t="shared" si="0"/>
        <v>8</v>
      </c>
      <c r="F12" s="41">
        <v>197.32</v>
      </c>
      <c r="G12" s="26">
        <v>3.36</v>
      </c>
      <c r="H12" s="26">
        <f t="shared" si="2"/>
        <v>6.75</v>
      </c>
      <c r="I12" s="27">
        <f t="shared" si="1"/>
        <v>3.42</v>
      </c>
    </row>
    <row r="13" spans="1:11" s="21" customFormat="1" ht="32.1" customHeight="1">
      <c r="A13" s="24" t="s">
        <v>37</v>
      </c>
      <c r="B13" s="42">
        <v>8</v>
      </c>
      <c r="C13" s="45">
        <v>199.55</v>
      </c>
      <c r="D13" s="26">
        <v>3.34</v>
      </c>
      <c r="E13" s="42">
        <f t="shared" si="0"/>
        <v>7</v>
      </c>
      <c r="F13" s="45">
        <v>204.2</v>
      </c>
      <c r="G13" s="26">
        <v>3.48</v>
      </c>
      <c r="H13" s="26">
        <f t="shared" si="2"/>
        <v>-4.6499999999999773</v>
      </c>
      <c r="I13" s="27">
        <f t="shared" si="1"/>
        <v>-2.2799999999999998</v>
      </c>
    </row>
    <row r="14" spans="1:11" s="21" customFormat="1" ht="32.1" customHeight="1">
      <c r="A14" s="24" t="s">
        <v>36</v>
      </c>
      <c r="B14" s="25">
        <v>9</v>
      </c>
      <c r="C14" s="45">
        <v>156.16</v>
      </c>
      <c r="D14" s="26">
        <v>2.6199999999999997</v>
      </c>
      <c r="E14" s="25">
        <f t="shared" si="0"/>
        <v>9</v>
      </c>
      <c r="F14" s="45">
        <v>143.26</v>
      </c>
      <c r="G14" s="26">
        <v>2.44</v>
      </c>
      <c r="H14" s="26">
        <f t="shared" si="2"/>
        <v>12.900000000000006</v>
      </c>
      <c r="I14" s="27">
        <f t="shared" si="1"/>
        <v>9</v>
      </c>
    </row>
    <row r="15" spans="1:11" s="55" customFormat="1" ht="32.1" customHeight="1">
      <c r="A15" s="24" t="s">
        <v>49</v>
      </c>
      <c r="B15" s="25">
        <v>10</v>
      </c>
      <c r="C15" s="45">
        <v>154.18</v>
      </c>
      <c r="D15" s="26">
        <v>2.58</v>
      </c>
      <c r="E15" s="25">
        <f>RANK(F15,$F$6:$F$15,0)</f>
        <v>10</v>
      </c>
      <c r="F15" s="45">
        <v>142.9</v>
      </c>
      <c r="G15" s="26">
        <v>2.44</v>
      </c>
      <c r="H15" s="26">
        <f t="shared" si="2"/>
        <v>11.280000000000001</v>
      </c>
      <c r="I15" s="27">
        <f t="shared" si="1"/>
        <v>7.89</v>
      </c>
      <c r="J15" s="32"/>
      <c r="K15" s="33"/>
    </row>
    <row r="16" spans="1:11" s="21" customFormat="1" ht="32.1" customHeight="1">
      <c r="A16" s="29" t="s">
        <v>16</v>
      </c>
      <c r="B16" s="29"/>
      <c r="C16" s="40">
        <f>SUM(C6:C15)</f>
        <v>4379.7900000000009</v>
      </c>
      <c r="D16" s="30">
        <f>SUM(D6:D15)</f>
        <v>73.320000000000007</v>
      </c>
      <c r="E16" s="29"/>
      <c r="F16" s="40">
        <f>SUM(F6:F15)</f>
        <v>4345.78</v>
      </c>
      <c r="G16" s="30">
        <f>SUM(G6:G15)</f>
        <v>74.040000000000006</v>
      </c>
      <c r="H16" s="39">
        <f>C16-F16</f>
        <v>34.010000000001128</v>
      </c>
      <c r="I16" s="31">
        <f>IF(F16=0,"_",ROUND(H16/F16*100,2))</f>
        <v>0.78</v>
      </c>
    </row>
    <row r="17" spans="1:4">
      <c r="A17" s="12" t="s">
        <v>5</v>
      </c>
      <c r="D17" s="11"/>
    </row>
    <row r="18" spans="1:4">
      <c r="A18" s="1" t="s">
        <v>41</v>
      </c>
    </row>
    <row r="19" spans="1:4">
      <c r="A19" s="1"/>
    </row>
  </sheetData>
  <mergeCells count="7">
    <mergeCell ref="A1:I1"/>
    <mergeCell ref="A2:I2"/>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林美珠</dc:creator>
  <cp:lastModifiedBy>洪仁亮</cp:lastModifiedBy>
  <cp:lastPrinted>2023-12-18T03:47:25Z</cp:lastPrinted>
  <dcterms:created xsi:type="dcterms:W3CDTF">2021-02-22T06:46:19Z</dcterms:created>
  <dcterms:modified xsi:type="dcterms:W3CDTF">2025-06-20T07:24:37Z</dcterms:modified>
</cp:coreProperties>
</file>