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退票情形\1140527\編輯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66" i="1" l="1"/>
  <c r="P166" i="1"/>
  <c r="P165" i="1"/>
  <c r="O166" i="1"/>
  <c r="M166" i="1"/>
  <c r="M165" i="1"/>
  <c r="L166" i="1"/>
  <c r="I166" i="1"/>
  <c r="J166" i="1"/>
  <c r="J165" i="1"/>
  <c r="G166" i="1"/>
  <c r="G165" i="1"/>
  <c r="F166" i="1"/>
  <c r="F165" i="1"/>
  <c r="R164" i="1"/>
  <c r="Q164" i="1"/>
  <c r="O164" i="1"/>
  <c r="N164" i="1"/>
  <c r="L164" i="1"/>
  <c r="K164" i="1"/>
  <c r="I164" i="1"/>
  <c r="H164" i="1"/>
  <c r="E166" i="1" l="1"/>
  <c r="L165" i="1"/>
  <c r="R163" i="1"/>
  <c r="Q163" i="1"/>
  <c r="O163" i="1"/>
  <c r="N163" i="1"/>
  <c r="L163" i="1"/>
  <c r="K163" i="1"/>
  <c r="I163" i="1"/>
  <c r="H163" i="1"/>
  <c r="I165" i="1" l="1"/>
  <c r="R162" i="1"/>
  <c r="Q162" i="1"/>
  <c r="O162" i="1"/>
  <c r="N162" i="1"/>
  <c r="L162" i="1"/>
  <c r="K162" i="1"/>
  <c r="I162" i="1"/>
  <c r="H162" i="1"/>
  <c r="D166" i="1" l="1"/>
  <c r="P124" i="1"/>
  <c r="M124" i="1"/>
  <c r="J124" i="1"/>
  <c r="G124" i="1"/>
  <c r="F124" i="1"/>
  <c r="G122" i="1"/>
  <c r="F122" i="1"/>
  <c r="F105" i="1"/>
  <c r="D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65" i="1" l="1"/>
  <c r="R157" i="1"/>
  <c r="Q157" i="1"/>
  <c r="O157" i="1"/>
  <c r="N157" i="1"/>
  <c r="L157" i="1"/>
  <c r="K157" i="1"/>
  <c r="I157" i="1"/>
  <c r="H157" i="1"/>
  <c r="D165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65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O165" i="1" l="1"/>
  <c r="Q152" i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I105" i="1" l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<sst xmlns="http://schemas.openxmlformats.org/spreadsheetml/2006/main" count="398" uniqueCount="174">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</sst>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8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37" sqref="A137:XFD14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21" customHeight="1" x14ac:dyDescent="0.25">
      <c r="A164" s="99"/>
      <c r="B164" s="110" t="s">
        <v>78</v>
      </c>
      <c r="C164" s="61"/>
      <c r="D164" s="100">
        <v>0.1</v>
      </c>
      <c r="E164" s="101">
        <v>0.3</v>
      </c>
      <c r="F164" s="102" t="s">
        <v>171</v>
      </c>
      <c r="G164" s="103">
        <v>4229463</v>
      </c>
      <c r="H164" s="104">
        <f t="shared" ref="H164" si="96">ROUND((G164-G163)/G163*100,2)</f>
        <v>-23.15</v>
      </c>
      <c r="I164" s="104">
        <f t="shared" ref="I164" si="97">(ROUND((G164-G152)/G152*100,2))</f>
        <v>-22.16</v>
      </c>
      <c r="J164" s="105">
        <v>1036466</v>
      </c>
      <c r="K164" s="104">
        <f t="shared" ref="K164" si="98">ROUND((J164-J163)/J163*100,2)</f>
        <v>-12.56</v>
      </c>
      <c r="L164" s="104">
        <f t="shared" ref="L164" si="99">ROUND((J164-J152)/J152*100,2)</f>
        <v>-8.43</v>
      </c>
      <c r="M164" s="103">
        <v>4034</v>
      </c>
      <c r="N164" s="104">
        <f t="shared" ref="N164" si="100">ROUND((M164-M163)/M163*100,2)</f>
        <v>-5.5</v>
      </c>
      <c r="O164" s="104">
        <f t="shared" ref="O164" si="101">ROUND((M164-M152)/M152*100,2)</f>
        <v>-10.65</v>
      </c>
      <c r="P164" s="105">
        <v>3124</v>
      </c>
      <c r="Q164" s="104">
        <f t="shared" ref="Q164" si="102">ROUND((P164-P163)/P163*100,2)</f>
        <v>-13.44</v>
      </c>
      <c r="R164" s="106">
        <f t="shared" ref="R164" si="103">ROUND((P164-P152)/P152*100,2)</f>
        <v>-7.02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86" customFormat="1" ht="26.25" customHeight="1" x14ac:dyDescent="0.25">
      <c r="A165" s="77"/>
      <c r="B165" s="110" t="s">
        <v>172</v>
      </c>
      <c r="C165" s="61"/>
      <c r="D165" s="78">
        <f>M165/G165*100</f>
        <v>7.7710342293315401E-2</v>
      </c>
      <c r="E165" s="79">
        <f>P165/J165*100</f>
        <v>0.27151190815814585</v>
      </c>
      <c r="F165" s="87">
        <f>17+20+21+20</f>
        <v>78</v>
      </c>
      <c r="G165" s="80">
        <f>G161+G162+G163+G164</f>
        <v>17645013</v>
      </c>
      <c r="H165" s="25" t="s">
        <v>14</v>
      </c>
      <c r="I165" s="81">
        <f>(G165-G166)/G166*100</f>
        <v>-10.593028480697736</v>
      </c>
      <c r="J165" s="82">
        <f>J161+J162+J163+J164</f>
        <v>4167773</v>
      </c>
      <c r="K165" s="25" t="s">
        <v>14</v>
      </c>
      <c r="L165" s="81">
        <f>(J165-J166)/J166*100</f>
        <v>-3.4825298032446272</v>
      </c>
      <c r="M165" s="80">
        <f>M161+M162+M163+M164</f>
        <v>13712</v>
      </c>
      <c r="N165" s="25" t="s">
        <v>14</v>
      </c>
      <c r="O165" s="81">
        <f>(M165-M166)/M166*100</f>
        <v>-5.2907860201685315</v>
      </c>
      <c r="P165" s="82">
        <f>P161+P162+P163+P164</f>
        <v>11316</v>
      </c>
      <c r="Q165" s="25" t="s">
        <v>14</v>
      </c>
      <c r="R165" s="83">
        <f>(P165-P166)/P166*100</f>
        <v>-12.718858465098343</v>
      </c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</row>
    <row r="166" spans="1:49" s="52" customFormat="1" ht="14.1" customHeight="1" thickBot="1" x14ac:dyDescent="0.3">
      <c r="A166" s="49"/>
      <c r="B166" s="112" t="s">
        <v>173</v>
      </c>
      <c r="C166" s="113"/>
      <c r="D166" s="67">
        <f>M166/G166*100</f>
        <v>7.3359772172253895E-2</v>
      </c>
      <c r="E166" s="68">
        <f>P166/J166*100</f>
        <v>0.30024403946686479</v>
      </c>
      <c r="F166" s="69">
        <f>22+16+21+20</f>
        <v>79</v>
      </c>
      <c r="G166" s="70">
        <f>G149+G150+G151+G152</f>
        <v>19735612</v>
      </c>
      <c r="H166" s="97" t="s">
        <v>14</v>
      </c>
      <c r="I166" s="71">
        <f>(G166-G137-G138-G139-G140)/(G137+G138+G139+G140)*100</f>
        <v>1.0443830409007915</v>
      </c>
      <c r="J166" s="72">
        <f>J149+J150+J151+J152</f>
        <v>4318154</v>
      </c>
      <c r="K166" s="97" t="s">
        <v>14</v>
      </c>
      <c r="L166" s="71">
        <f>(J166-J137-J138-J139-J140)/(J137+J138+J139+J140)*100</f>
        <v>3.6175090548106996</v>
      </c>
      <c r="M166" s="70">
        <f>M149+M150+M151+M152</f>
        <v>14478</v>
      </c>
      <c r="N166" s="97" t="s">
        <v>14</v>
      </c>
      <c r="O166" s="71">
        <f>(M166-M137-M138-M139-M140)/(M137+M138+M139+M140)*100</f>
        <v>1.5714887049249333</v>
      </c>
      <c r="P166" s="72">
        <f>P149+P150+P151+P152</f>
        <v>12965</v>
      </c>
      <c r="Q166" s="97" t="s">
        <v>14</v>
      </c>
      <c r="R166" s="73">
        <f>(P166-P137-P138-P139-P140)/(P137+P138+P139+P140)*100</f>
        <v>15.142095914742452</v>
      </c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</row>
    <row r="167" spans="1:49" s="52" customFormat="1" ht="14.1" customHeight="1" x14ac:dyDescent="0.25">
      <c r="A167" s="49"/>
      <c r="B167" s="62"/>
      <c r="C167" s="62"/>
      <c r="D167" s="54"/>
      <c r="E167" s="54"/>
      <c r="F167" s="63"/>
      <c r="G167" s="64"/>
      <c r="H167" s="65"/>
      <c r="I167" s="66"/>
      <c r="J167" s="64"/>
      <c r="K167" s="65"/>
      <c r="L167" s="66"/>
      <c r="M167" s="64"/>
      <c r="N167" s="65"/>
      <c r="O167" s="66"/>
      <c r="P167" s="64"/>
      <c r="Q167" s="65"/>
      <c r="R167" s="66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</row>
    <row r="168" spans="1:49" ht="13.5" customHeight="1" x14ac:dyDescent="0.25">
      <c r="A168" s="1"/>
      <c r="B168" s="41" t="s">
        <v>60</v>
      </c>
      <c r="C168" s="42" t="s">
        <v>122</v>
      </c>
      <c r="D168" s="43"/>
      <c r="E168" s="44"/>
      <c r="F168" s="44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5" x14ac:dyDescent="0.25">
      <c r="A169" s="1"/>
      <c r="B169" s="41" t="s">
        <v>61</v>
      </c>
      <c r="C169" s="42" t="s">
        <v>62</v>
      </c>
      <c r="D169" s="43"/>
      <c r="E169" s="44"/>
      <c r="F169" s="44"/>
      <c r="G169" s="44"/>
      <c r="H169" s="44"/>
      <c r="I169" s="44"/>
      <c r="J169" s="46"/>
      <c r="K169" s="46"/>
      <c r="L169" s="46"/>
      <c r="M169" s="46"/>
      <c r="N169" s="46"/>
      <c r="O169" s="46"/>
      <c r="P169" s="46"/>
      <c r="Q169" s="46"/>
      <c r="R169" s="46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3.5" customHeight="1" x14ac:dyDescent="0.25">
      <c r="A170" s="1"/>
      <c r="B170" s="48" t="s">
        <v>116</v>
      </c>
      <c r="C170" s="1" t="s">
        <v>117</v>
      </c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3.5" customHeight="1" x14ac:dyDescent="0.25">
      <c r="A171" s="1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3.5" customHeight="1" x14ac:dyDescent="0.25">
      <c r="A172" s="1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5.25" customHeight="1" x14ac:dyDescent="0.25">
      <c r="A173" s="1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3.5" customHeight="1" x14ac:dyDescent="0.25">
      <c r="A174" s="1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3.5" customHeight="1" x14ac:dyDescent="0.25">
      <c r="A175" s="1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3.5" customHeight="1" x14ac:dyDescent="0.25">
      <c r="A176" s="1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9:49" ht="18" customHeight="1" x14ac:dyDescent="0.25"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9:49" ht="15.75" customHeight="1" x14ac:dyDescent="0.25"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9:49" ht="15.75" customHeight="1" x14ac:dyDescent="0.25"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9:49" ht="10.35" customHeight="1" x14ac:dyDescent="0.25"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9:49" ht="15.75" customHeight="1" x14ac:dyDescent="0.25"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4" spans="19:49" ht="7.35" customHeight="1" x14ac:dyDescent="0.25"/>
    <row r="185" spans="19:49" ht="15.75" customHeight="1" x14ac:dyDescent="0.25"/>
    <row r="186" spans="19:49" ht="17.850000000000001" customHeight="1" x14ac:dyDescent="0.25"/>
    <row r="187" spans="19:49" ht="17.100000000000001" customHeight="1" x14ac:dyDescent="0.25"/>
    <row r="188" spans="19:49" ht="7.7" customHeight="1" x14ac:dyDescent="0.25"/>
    <row r="189" spans="19:49" ht="17.100000000000001" customHeight="1" x14ac:dyDescent="0.25"/>
    <row r="190" spans="19:49" ht="17.100000000000001" customHeight="1" x14ac:dyDescent="0.25"/>
    <row r="191" spans="19:49" ht="17.100000000000001" customHeight="1" x14ac:dyDescent="0.25"/>
    <row r="192" spans="19:49" ht="8.85" customHeight="1" x14ac:dyDescent="0.25"/>
    <row r="193" ht="14.25" customHeight="1" x14ac:dyDescent="0.25"/>
    <row r="194" ht="16.5" customHeight="1" x14ac:dyDescent="0.25"/>
    <row r="195" ht="12.75" customHeight="1" x14ac:dyDescent="0.25"/>
    <row r="196" ht="11.1" customHeight="1" x14ac:dyDescent="0.25"/>
    <row r="197" ht="10.7" customHeight="1" x14ac:dyDescent="0.25"/>
    <row r="198" ht="14.1" customHeight="1" x14ac:dyDescent="0.25"/>
  </sheetData>
  <protectedRanges>
    <protectedRange sqref="A128:XFD136 A167:XFD170 I165:J166 L165:M166 O165:P166 R165:XFD166 C165:G166 A137:A166 C137:XFD164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2025-04-16T03:11:54Z</cp:lastPrinted>
  <dcterms:created xsi:type="dcterms:W3CDTF">1998-09-21T15:00:50Z</dcterms:created>
  <dcterms:modified xsi:type="dcterms:W3CDTF">2025-05-26T06:36:33Z</dcterms:modified>
  <dc:language>zh-TW</dc:language>
</cp:coreProperties>
</file>