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2" windowWidth="23256" windowHeight="6300" tabRatio="900"/>
  </bookViews>
  <sheets>
    <sheet name="附表1" sheetId="8" r:id="rId1"/>
    <sheet name="附表2" sheetId="21" r:id="rId2"/>
    <sheet name="附表3" sheetId="7" r:id="rId3"/>
    <sheet name="附表4" sheetId="15" r:id="rId4"/>
  </sheets>
  <externalReferences>
    <externalReference r:id="rId5"/>
    <externalReference r:id="rId6"/>
  </externalReferences>
  <definedNames>
    <definedName name="_xlnm.Print_Area" localSheetId="0">附表1!$A$1:$H$13</definedName>
    <definedName name="_xlnm.Print_Area" localSheetId="2">附表3!$A$1:$F$19</definedName>
    <definedName name="_xlnm.Print_Area" localSheetId="3">附表4!$A$1:$G$21</definedName>
  </definedNames>
  <calcPr calcId="145621"/>
</workbook>
</file>

<file path=xl/calcChain.xml><?xml version="1.0" encoding="utf-8"?>
<calcChain xmlns="http://schemas.openxmlformats.org/spreadsheetml/2006/main">
  <c r="F7" i="8" l="1"/>
  <c r="F8" i="8"/>
  <c r="F9" i="8"/>
  <c r="D6" i="8"/>
  <c r="G16" i="15" l="1"/>
  <c r="F16" i="15"/>
  <c r="D16" i="15"/>
  <c r="C16" i="15"/>
  <c r="E16" i="7"/>
  <c r="C16" i="7"/>
  <c r="E15" i="7"/>
  <c r="C15" i="7"/>
  <c r="E14" i="7"/>
  <c r="C14" i="7"/>
  <c r="E13" i="7"/>
  <c r="C13" i="7"/>
  <c r="C12" i="7"/>
  <c r="E11" i="7"/>
  <c r="C11" i="7"/>
  <c r="E10" i="7"/>
  <c r="C10" i="7"/>
  <c r="E9" i="7"/>
  <c r="C9" i="7"/>
  <c r="C8" i="7"/>
  <c r="E7" i="7"/>
  <c r="C7" i="7"/>
  <c r="E6" i="7"/>
  <c r="C6" i="7"/>
  <c r="F10" i="21"/>
  <c r="E10" i="21"/>
  <c r="C10" i="21"/>
  <c r="D10" i="21" s="1"/>
  <c r="G9" i="21"/>
  <c r="F9" i="21"/>
  <c r="G8" i="21"/>
  <c r="H8" i="21" s="1"/>
  <c r="F8" i="21"/>
  <c r="G7" i="21"/>
  <c r="H7" i="21" s="1"/>
  <c r="F7" i="21"/>
  <c r="H6" i="21"/>
  <c r="G6" i="21"/>
  <c r="F10" i="8"/>
  <c r="E10" i="8"/>
  <c r="C10" i="8"/>
  <c r="D10" i="8" s="1"/>
  <c r="H9" i="8"/>
  <c r="G9" i="8"/>
  <c r="D9" i="8"/>
  <c r="H8" i="8"/>
  <c r="G8" i="8"/>
  <c r="G7" i="8"/>
  <c r="H7" i="8" s="1"/>
  <c r="H6" i="8"/>
  <c r="G6" i="8"/>
  <c r="E17" i="7" l="1"/>
  <c r="F15" i="7" s="1"/>
  <c r="F12" i="7"/>
  <c r="F16" i="7"/>
  <c r="F11" i="7"/>
  <c r="C17" i="7"/>
  <c r="D7" i="7" s="1"/>
  <c r="G10" i="21"/>
  <c r="H10" i="21" s="1"/>
  <c r="D9" i="21"/>
  <c r="G10" i="8"/>
  <c r="H10" i="8" s="1"/>
  <c r="D7" i="8"/>
  <c r="D8" i="8"/>
  <c r="D6" i="7" l="1"/>
  <c r="D10" i="7"/>
  <c r="D9" i="7"/>
  <c r="F8" i="7"/>
  <c r="F13" i="7"/>
  <c r="F14" i="7"/>
  <c r="F17" i="7"/>
  <c r="F6" i="7"/>
  <c r="F10" i="7"/>
  <c r="F7" i="7"/>
  <c r="D17" i="7"/>
  <c r="D16" i="7"/>
  <c r="D15" i="7"/>
  <c r="D14" i="7"/>
  <c r="D13" i="7"/>
  <c r="D8" i="7"/>
  <c r="D12" i="7"/>
  <c r="D11" i="7"/>
</calcChain>
</file>

<file path=xl/sharedStrings.xml><?xml version="1.0" encoding="utf-8"?>
<sst xmlns="http://schemas.openxmlformats.org/spreadsheetml/2006/main" count="111" uniqueCount="76">
  <si>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</si>
  <si>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</si>
  <si>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</si>
  <si>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</si>
  <si>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</si>
  <si>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</si>
  <si>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</si>
  <si>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</si>
  <si>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</si>
  <si>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</si>
  <si>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</si>
  <si>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</si>
  <si>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</si>
  <si>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</si>
  <si>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</si>
  <si>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</si>
  <si>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</si>
  <si>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rPr>
        <sz val="14"/>
        <rFont val="標楷體"/>
        <family val="4"/>
        <charset val="136"/>
      </rPr>
      <t>單位：千美元</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</si>
  <si>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</si>
  <si>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</si>
  <si>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t>單位：千美元、</t>
    </r>
    <r>
      <rPr>
        <sz val="14"/>
        <rFont val="Times New Roman"/>
        <family val="1"/>
      </rPr>
      <t>%</t>
    </r>
    <phoneticPr fontId="1" type="noConversion"/>
  </si>
  <si>
    <t>債 務 國 名 稱</t>
  </si>
  <si>
    <t>合             計</t>
  </si>
  <si>
    <r>
      <t xml:space="preserve">        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</si>
  <si>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</si>
  <si>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</si>
  <si>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聖克里斯多福、安地卡及巴布達、蒙瑟拉特島。</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</si>
  <si>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美國包括美屬薩摩亞、關島、波多黎各、北馬里亞納群島及美屬維爾京群島；英屬西印度群島包括英屬安圭拉、英屬維爾京群島、</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</si>
  <si>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</si>
  <si>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</si>
  <si>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2. </t>
    </r>
    <r>
      <rPr>
        <sz val="12"/>
        <rFont val="標楷體"/>
        <family val="4"/>
        <charset val="136"/>
      </rPr>
      <t>本表包括本國銀行自有資產及信託資產之外國債權。</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</si>
  <si>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</si>
  <si>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</si>
  <si>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r>
      <t xml:space="preserve">        2. </t>
    </r>
    <r>
      <rPr>
        <sz val="12"/>
        <rFont val="標楷體"/>
        <family val="4"/>
        <charset val="136"/>
      </rPr>
      <t>本表包括本國銀行自有資產及信託資產之外國債權最終風險。</t>
    </r>
    <phoneticPr fontId="1" type="noConversion"/>
  </si>
  <si>
    <t>部門別</t>
    <phoneticPr fontId="1" type="noConversion"/>
  </si>
  <si>
    <t>106.12.31</t>
    <phoneticPr fontId="1" type="noConversion"/>
  </si>
  <si>
    <t>106.9.30</t>
    <phoneticPr fontId="1" type="noConversion"/>
  </si>
  <si>
    <t>變動率</t>
    <phoneticPr fontId="1" type="noConversion"/>
  </si>
  <si>
    <r>
      <rPr>
        <sz val="14"/>
        <rFont val="標楷體"/>
        <family val="4"/>
        <charset val="136"/>
      </rPr>
      <t>銀行</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</si>
  <si>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</si>
  <si>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</si>
  <si>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</si>
  <si>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合      計</t>
    <phoneticPr fontId="1" type="noConversion"/>
  </si>
  <si>
    <t>-</t>
    <phoneticPr fontId="1" type="noConversion"/>
  </si>
  <si>
    <t>直接風險</t>
    <phoneticPr fontId="1" type="noConversion"/>
  </si>
  <si>
    <t>最終風險</t>
    <phoneticPr fontId="1" type="noConversion"/>
  </si>
  <si>
    <t>金額</t>
    <phoneticPr fontId="1" type="noConversion"/>
  </si>
  <si>
    <t>比重</t>
    <phoneticPr fontId="1" type="noConversion"/>
  </si>
  <si>
    <t>已開發國家</t>
    <phoneticPr fontId="1" type="noConversion"/>
  </si>
  <si>
    <t>地區別</t>
    <phoneticPr fontId="1" type="noConversion"/>
  </si>
  <si>
    <t>合     計</t>
    <phoneticPr fontId="1" type="noConversion"/>
  </si>
  <si>
    <t>排序</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</si>
  <si>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</si>
  <si>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</si>
  <si>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美國</t>
    </r>
    <r>
      <rPr>
        <sz val="14"/>
        <rFont val="Times New Roman"/>
        <family val="1"/>
      </rPr>
      <t>(UNITED STATES)</t>
    </r>
    <phoneticPr fontId="1" type="noConversion"/>
  </si>
  <si>
    <t>1</t>
    <phoneticPr fontId="1" type="noConversion"/>
  </si>
  <si>
    <r>
      <rPr>
        <sz val="14"/>
        <rFont val="標楷體"/>
        <family val="4"/>
        <charset val="136"/>
      </rPr>
      <t>中國大陸</t>
    </r>
    <r>
      <rPr>
        <sz val="14"/>
        <rFont val="Times New Roman"/>
        <family val="1"/>
      </rPr>
      <t>(MAINLAND CHINA)</t>
    </r>
    <phoneticPr fontId="1" type="noConversion"/>
  </si>
  <si>
    <t>2</t>
  </si>
  <si>
    <r>
      <rPr>
        <sz val="14"/>
        <rFont val="標楷體"/>
        <family val="4"/>
        <charset val="136"/>
      </rPr>
      <t>盧森堡</t>
    </r>
    <r>
      <rPr>
        <sz val="14"/>
        <rFont val="Times New Roman"/>
        <family val="1"/>
      </rPr>
      <t>(LUXEMBOURG)</t>
    </r>
    <phoneticPr fontId="1" type="noConversion"/>
  </si>
  <si>
    <t>3</t>
  </si>
  <si>
    <r>
      <rPr>
        <sz val="14"/>
        <rFont val="標楷體"/>
        <family val="4"/>
        <charset val="136"/>
      </rPr>
      <t>香港</t>
    </r>
    <r>
      <rPr>
        <sz val="14"/>
        <rFont val="Times New Roman"/>
        <family val="1"/>
      </rPr>
      <t>(HONG KONG SAR)</t>
    </r>
    <phoneticPr fontId="1" type="noConversion"/>
  </si>
  <si>
    <t>4</t>
  </si>
  <si>
    <r>
      <rPr>
        <sz val="14"/>
        <rFont val="標楷體"/>
        <family val="4"/>
        <charset val="136"/>
      </rPr>
      <t>日本</t>
    </r>
    <r>
      <rPr>
        <sz val="14"/>
        <rFont val="Times New Roman"/>
        <family val="1"/>
      </rPr>
      <t>(JAPAN)</t>
    </r>
    <phoneticPr fontId="1" type="noConversion"/>
  </si>
  <si>
    <t>5</t>
  </si>
  <si>
    <r>
      <rPr>
        <sz val="14"/>
        <rFont val="標楷體"/>
        <family val="4"/>
        <charset val="136"/>
      </rPr>
      <t>澳大利亞</t>
    </r>
    <r>
      <rPr>
        <sz val="14"/>
        <rFont val="Times New Roman"/>
        <family val="1"/>
      </rPr>
      <t>(AUSTRALIA)</t>
    </r>
    <phoneticPr fontId="1" type="noConversion"/>
  </si>
  <si>
    <t>6</t>
  </si>
  <si>
    <r>
      <rPr>
        <sz val="14"/>
        <rFont val="標楷體"/>
        <family val="4"/>
        <charset val="136"/>
      </rPr>
      <t>開曼群島</t>
    </r>
    <r>
      <rPr>
        <sz val="14"/>
        <rFont val="Times New Roman"/>
        <family val="1"/>
      </rPr>
      <t>(CAYMAN ISLANDS)</t>
    </r>
    <phoneticPr fontId="1" type="noConversion"/>
  </si>
  <si>
    <t>7</t>
  </si>
  <si>
    <r>
      <rPr>
        <sz val="14"/>
        <rFont val="標楷體"/>
        <family val="4"/>
        <charset val="136"/>
      </rPr>
      <t>英國</t>
    </r>
    <r>
      <rPr>
        <sz val="14"/>
        <rFont val="Times New Roman"/>
        <family val="1"/>
      </rPr>
      <t>(UNITED KINGDOM)</t>
    </r>
    <phoneticPr fontId="1" type="noConversion"/>
  </si>
  <si>
    <t>8</t>
  </si>
  <si>
    <t>9</t>
  </si>
  <si>
    <r>
      <rPr>
        <sz val="14"/>
        <rFont val="標楷體"/>
        <family val="4"/>
        <charset val="136"/>
      </rPr>
      <t>新加坡</t>
    </r>
    <r>
      <rPr>
        <sz val="14"/>
        <rFont val="Times New Roman"/>
        <family val="1"/>
      </rPr>
      <t>(SINGAPORE)</t>
    </r>
    <phoneticPr fontId="1" type="noConversion"/>
  </si>
  <si>
    <t>10</t>
  </si>
  <si>
    <r>
      <rPr>
        <sz val="14"/>
        <rFont val="標楷體"/>
        <family val="4"/>
        <charset val="136"/>
      </rPr>
      <t>英屬西印度群島</t>
    </r>
    <r>
      <rPr>
        <sz val="14"/>
        <rFont val="Times New Roman"/>
        <family val="1"/>
      </rPr>
      <t>(WEST INDIES UK)</t>
    </r>
    <phoneticPr fontId="1" type="noConversion"/>
  </si>
  <si>
    <r>
      <t>基準日：</t>
    </r>
    <r>
      <rPr>
        <sz val="14"/>
        <rFont val="Times New Roman"/>
        <family val="1"/>
      </rPr>
      <t>106.12.31</t>
    </r>
    <phoneticPr fontId="1" type="noConversion"/>
  </si>
  <si>
    <r>
      <t xml:space="preserve">        3.</t>
    </r>
    <r>
      <rPr>
        <sz val="12"/>
        <rFont val="標楷體"/>
        <family val="4"/>
        <charset val="136"/>
      </rPr>
      <t>「其他」係指國外分支機構信託資產對當地居住民之當地幣別債權。</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</si>
</sst>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86">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9" fillId="0" borderId="0" xfId="0" applyFont="1">
      <alignment vertical="center"/>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0" fontId="7" fillId="0" borderId="8" xfId="0" applyFont="1" applyBorder="1" applyAlignment="1">
      <alignment horizontal="right" vertical="center" wrapText="1"/>
    </xf>
    <xf numFmtId="0" fontId="9" fillId="0" borderId="0" xfId="0" applyFont="1" applyAlignment="1">
      <alignment vertical="center"/>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10" fillId="0" borderId="0" xfId="0" applyFont="1" applyAlignment="1">
      <alignment vertical="center" wrapText="1"/>
    </xf>
    <xf numFmtId="177" fontId="7" fillId="0" borderId="10"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177" fontId="7" fillId="0" borderId="5"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76" fontId="7" fillId="0" borderId="7" xfId="0" applyNumberFormat="1" applyFont="1" applyBorder="1" applyAlignment="1">
      <alignment horizontal="right" vertical="center" wrapText="1"/>
    </xf>
    <xf numFmtId="177" fontId="7" fillId="0" borderId="7"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15" xfId="0" applyFont="1" applyBorder="1" applyAlignment="1">
      <alignment vertical="center"/>
    </xf>
    <xf numFmtId="177" fontId="7" fillId="0" borderId="6" xfId="0" applyNumberFormat="1" applyFont="1" applyBorder="1" applyAlignment="1">
      <alignment horizontal="right" vertical="center" wrapText="1"/>
    </xf>
    <xf numFmtId="0" fontId="2" fillId="0" borderId="12" xfId="0" applyFont="1" applyBorder="1" applyAlignment="1">
      <alignment vertical="center"/>
    </xf>
    <xf numFmtId="176" fontId="7" fillId="0" borderId="6" xfId="0" applyNumberFormat="1" applyFont="1" applyBorder="1" applyAlignment="1">
      <alignment horizontal="right" vertical="center" wrapText="1"/>
    </xf>
    <xf numFmtId="0" fontId="7" fillId="0" borderId="1" xfId="0" applyFont="1" applyBorder="1" applyAlignment="1">
      <alignment horizontal="center" vertical="center" wrapText="1"/>
    </xf>
    <xf numFmtId="0" fontId="3" fillId="0" borderId="0" xfId="0" applyFont="1" applyAlignment="1">
      <alignment vertical="center"/>
    </xf>
    <xf numFmtId="0" fontId="7" fillId="0" borderId="0" xfId="0" applyFont="1" applyAlignment="1">
      <alignment vertical="center" wrapText="1"/>
    </xf>
    <xf numFmtId="0" fontId="9" fillId="0" borderId="0" xfId="0" applyFont="1" applyAlignment="1">
      <alignment horizontal="left" vertical="center"/>
    </xf>
    <xf numFmtId="0" fontId="0" fillId="0" borderId="0" xfId="0" applyAlignment="1">
      <alignmen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177" fontId="9" fillId="0" borderId="7" xfId="0" applyNumberFormat="1" applyFont="1" applyBorder="1" applyAlignment="1">
      <alignment vertical="center" wrapText="1"/>
    </xf>
    <xf numFmtId="49" fontId="7" fillId="0" borderId="1" xfId="0" applyNumberFormat="1" applyFont="1" applyBorder="1" applyAlignment="1">
      <alignment horizontal="center" vertical="center" wrapText="1"/>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9" fillId="0" borderId="11"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3" fillId="0" borderId="0" xfId="0" applyFont="1" applyBorder="1" applyAlignment="1">
      <alignment vertical="center"/>
    </xf>
    <xf numFmtId="0" fontId="5" fillId="0" borderId="0" xfId="0" applyFont="1" applyBorder="1" applyAlignment="1">
      <alignment vertical="center"/>
    </xf>
    <xf numFmtId="0" fontId="8" fillId="0" borderId="9" xfId="0" applyFont="1" applyBorder="1" applyAlignment="1">
      <alignment horizontal="center" vertical="center"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indent="3"/>
    </xf>
    <xf numFmtId="0" fontId="6" fillId="0" borderId="0" xfId="0" applyFont="1" applyAlignment="1">
      <alignment horizontal="center" vertical="center" wrapText="1"/>
    </xf>
    <xf numFmtId="0" fontId="9" fillId="0" borderId="0" xfId="0" applyFont="1" applyBorder="1" applyAlignment="1">
      <alignment horizontal="left" vertical="top"/>
    </xf>
    <xf numFmtId="0" fontId="0" fillId="0" borderId="0" xfId="0" applyAlignment="1">
      <alignment vertical="center"/>
    </xf>
    <xf numFmtId="0" fontId="7"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2283;&#23478;&#39080;&#38570;\10612&#23395;&#22577;\&#23395;&#22577;\&#35519;&#25972;&#24460;\10612&#23395;&#22577;_&#22806;&#22283;&#20661;&#27402;(&#35519;&#25972;&#244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105;&#30340;&#25991;&#20214;-D\&#26032;&#32862;&#21443;&#32771;&#36039;&#26009;\107.3\107.3.27\10612&#22806;&#22283;&#20661;&#27402;&#26032;&#32862;&#31295;(&#35519;&#25972;&#210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外國債權直接風險"/>
      <sheetName val="2.信用評等"/>
      <sheetName val="3.國家別債權"/>
      <sheetName val="4.直接期限部門別"/>
      <sheetName val="5.直接國家地區別"/>
      <sheetName val="6.最終部門性質別"/>
      <sheetName val="7.最終國家地區別"/>
      <sheetName val="8.直接及最終銀行別(自有資產)"/>
      <sheetName val="9.最終加表外(自有資產)"/>
      <sheetName val="10.直接國家地區別(自有資產)"/>
      <sheetName val="11.最終國家地區別(自有資產）"/>
      <sheetName val="12.國家別債權(自有資產)"/>
      <sheetName val="13.歐盟統計表"/>
      <sheetName val="14.新南向18國"/>
      <sheetName val="15.新南向(自有資金)"/>
      <sheetName val="工作表1"/>
    </sheetNames>
    <sheetDataSet>
      <sheetData sheetId="0"/>
      <sheetData sheetId="1"/>
      <sheetData sheetId="2">
        <row r="189">
          <cell r="B189">
            <v>404319356</v>
          </cell>
        </row>
      </sheetData>
      <sheetData sheetId="3"/>
      <sheetData sheetId="4">
        <row r="6">
          <cell r="C6">
            <v>213836899</v>
          </cell>
        </row>
        <row r="24">
          <cell r="C24">
            <v>2009276</v>
          </cell>
        </row>
      </sheetData>
      <sheetData sheetId="5"/>
      <sheetData sheetId="6">
        <row r="6">
          <cell r="C6">
            <v>208331995</v>
          </cell>
        </row>
        <row r="8">
          <cell r="C8">
            <v>57085215</v>
          </cell>
        </row>
        <row r="12">
          <cell r="C12">
            <v>2014789</v>
          </cell>
        </row>
        <row r="14">
          <cell r="C14">
            <v>58</v>
          </cell>
        </row>
        <row r="16">
          <cell r="C16">
            <v>80749913</v>
          </cell>
        </row>
        <row r="20">
          <cell r="C20">
            <v>106637820</v>
          </cell>
        </row>
        <row r="22">
          <cell r="C22">
            <v>7219096</v>
          </cell>
        </row>
        <row r="24">
          <cell r="C24">
            <v>2014789</v>
          </cell>
        </row>
        <row r="26">
          <cell r="C26">
            <v>58</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直接期限部門別"/>
      <sheetName val="2.最終部門別"/>
      <sheetName val="3.國家地區別"/>
      <sheetName val="4.前十大國家"/>
      <sheetName val="5.直接風險-期限別"/>
      <sheetName val="6.最終部門性質別"/>
      <sheetName val="7.自有直接國家地區別"/>
      <sheetName val="8.信託直接國家地區別"/>
      <sheetName val="工作表1"/>
    </sheetNames>
    <sheetDataSet>
      <sheetData sheetId="0"/>
      <sheetData sheetId="1"/>
      <sheetData sheetId="2">
        <row r="8">
          <cell r="C8">
            <v>93134977</v>
          </cell>
        </row>
        <row r="10">
          <cell r="C10">
            <v>94409874</v>
          </cell>
        </row>
        <row r="12">
          <cell r="C12">
            <v>2009276</v>
          </cell>
        </row>
        <row r="14">
          <cell r="C14">
            <v>58</v>
          </cell>
        </row>
        <row r="16">
          <cell r="C16">
            <v>85002007</v>
          </cell>
        </row>
        <row r="18">
          <cell r="C18">
            <v>187720091</v>
          </cell>
        </row>
        <row r="20">
          <cell r="C20">
            <v>118805866</v>
          </cell>
        </row>
        <row r="22">
          <cell r="C22">
            <v>9853786</v>
          </cell>
        </row>
        <row r="26">
          <cell r="C26">
            <v>58</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3"/>
  <sheetViews>
    <sheetView tabSelected="1" zoomScaleNormal="100" workbookViewId="0">
      <selection activeCell="M5" sqref="M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47" t="s">
        <v>28</v>
      </c>
      <c r="B1" s="47"/>
      <c r="C1" s="47"/>
      <c r="D1" s="47"/>
      <c r="E1" s="47"/>
      <c r="F1" s="47"/>
      <c r="G1" s="47"/>
      <c r="H1" s="47"/>
      <c r="I1" s="4"/>
    </row>
    <row r="2" spans="1:9" ht="24" customHeight="1">
      <c r="A2" s="48"/>
      <c r="B2" s="48"/>
      <c r="C2" s="48"/>
      <c r="D2" s="48"/>
      <c r="E2" s="48"/>
      <c r="F2" s="48"/>
      <c r="G2" s="48"/>
      <c r="H2" s="48"/>
      <c r="I2" s="5"/>
    </row>
    <row r="3" spans="1:9" ht="24" customHeight="1">
      <c r="A3" s="46" t="s">
        <v>16</v>
      </c>
      <c r="B3" s="46"/>
      <c r="C3" s="46"/>
      <c r="D3" s="46"/>
      <c r="E3" s="46"/>
      <c r="F3" s="46"/>
      <c r="G3" s="46"/>
      <c r="H3" s="46"/>
      <c r="I3" s="6"/>
    </row>
    <row r="4" spans="1:9" ht="27" customHeight="1">
      <c r="A4" s="49" t="s">
        <v>34</v>
      </c>
      <c r="B4" s="50"/>
      <c r="C4" s="53" t="s">
        <v>35</v>
      </c>
      <c r="D4" s="54"/>
      <c r="E4" s="53" t="s">
        <v>36</v>
      </c>
      <c r="F4" s="54"/>
      <c r="G4" s="55" t="s">
        <v>1</v>
      </c>
      <c r="H4" s="56"/>
      <c r="I4" s="7"/>
    </row>
    <row r="5" spans="1:9" ht="27" customHeight="1">
      <c r="A5" s="51"/>
      <c r="B5" s="52"/>
      <c r="C5" s="39" t="s">
        <v>2</v>
      </c>
      <c r="D5" s="40" t="s">
        <v>15</v>
      </c>
      <c r="E5" s="39" t="s">
        <v>2</v>
      </c>
      <c r="F5" s="24" t="s">
        <v>15</v>
      </c>
      <c r="G5" s="42" t="s">
        <v>2</v>
      </c>
      <c r="H5" s="43" t="s">
        <v>37</v>
      </c>
    </row>
    <row r="6" spans="1:9" ht="42" customHeight="1">
      <c r="A6" s="58" t="s">
        <v>38</v>
      </c>
      <c r="B6" s="59"/>
      <c r="C6" s="23">
        <v>122208777</v>
      </c>
      <c r="D6" s="13">
        <f t="shared" ref="D6:D9" si="0">IF(C6=0,"_",IF(C$10=0,"_ ",ROUND(C6/C$10*100,2)))</f>
        <v>30.3</v>
      </c>
      <c r="E6" s="23">
        <v>120807335</v>
      </c>
      <c r="F6" s="13">
        <v>30.39</v>
      </c>
      <c r="G6" s="20">
        <f t="shared" ref="G6:G10" si="1">C6-E6</f>
        <v>1401442</v>
      </c>
      <c r="H6" s="33">
        <f t="shared" ref="H6:H10" si="2">IF(E6=0,"_",ROUND(G6/E6*100,2))</f>
        <v>1.1599999999999999</v>
      </c>
    </row>
    <row r="7" spans="1:9" ht="42" customHeight="1">
      <c r="A7" s="60" t="s">
        <v>39</v>
      </c>
      <c r="B7" s="61"/>
      <c r="C7" s="12">
        <v>31362660</v>
      </c>
      <c r="D7" s="13">
        <f t="shared" si="0"/>
        <v>7.77</v>
      </c>
      <c r="E7" s="12">
        <v>31430001</v>
      </c>
      <c r="F7" s="13">
        <f t="shared" ref="F7:F9" si="3">IF(E7=0,"_",IF($E$10=0,"_ ",ROUND(E7/$E$10*100,2)))</f>
        <v>7.91</v>
      </c>
      <c r="G7" s="12">
        <f t="shared" si="1"/>
        <v>-67341</v>
      </c>
      <c r="H7" s="25">
        <f t="shared" si="2"/>
        <v>-0.21</v>
      </c>
    </row>
    <row r="8" spans="1:9" ht="42" customHeight="1">
      <c r="A8" s="60" t="s">
        <v>40</v>
      </c>
      <c r="B8" s="61"/>
      <c r="C8" s="12">
        <v>249791632</v>
      </c>
      <c r="D8" s="13">
        <f t="shared" si="0"/>
        <v>61.92</v>
      </c>
      <c r="E8" s="12">
        <v>245171974</v>
      </c>
      <c r="F8" s="13">
        <f t="shared" si="3"/>
        <v>61.69</v>
      </c>
      <c r="G8" s="12">
        <f t="shared" si="1"/>
        <v>4619658</v>
      </c>
      <c r="H8" s="25">
        <f t="shared" si="2"/>
        <v>1.88</v>
      </c>
    </row>
    <row r="9" spans="1:9" ht="42" customHeight="1">
      <c r="A9" s="62" t="s">
        <v>41</v>
      </c>
      <c r="B9" s="63"/>
      <c r="C9" s="27">
        <v>28015</v>
      </c>
      <c r="D9" s="13">
        <f t="shared" si="0"/>
        <v>0.01</v>
      </c>
      <c r="E9" s="27">
        <v>26666</v>
      </c>
      <c r="F9" s="13">
        <f t="shared" si="3"/>
        <v>0.01</v>
      </c>
      <c r="G9" s="12">
        <f t="shared" si="1"/>
        <v>1349</v>
      </c>
      <c r="H9" s="14">
        <f t="shared" si="2"/>
        <v>5.0599999999999996</v>
      </c>
    </row>
    <row r="10" spans="1:9" ht="42" customHeight="1">
      <c r="A10" s="55" t="s">
        <v>42</v>
      </c>
      <c r="B10" s="56"/>
      <c r="C10" s="21">
        <f>SUM(C6:C9)</f>
        <v>403391084</v>
      </c>
      <c r="D10" s="22">
        <f>IF(C10=0,"_",IF(C$10=0,"_ ",ROUND(C10/C$10*100,2)))</f>
        <v>100</v>
      </c>
      <c r="E10" s="21">
        <f>SUM(E6:E9)</f>
        <v>397435976</v>
      </c>
      <c r="F10" s="22">
        <f>IF(E10=0,"_",IF(E$10=0,"_ ",ROUND(E10/E$10*100,2)))</f>
        <v>100</v>
      </c>
      <c r="G10" s="21">
        <f t="shared" si="1"/>
        <v>5955108</v>
      </c>
      <c r="H10" s="9">
        <f t="shared" si="2"/>
        <v>1.5</v>
      </c>
    </row>
    <row r="11" spans="1:9" s="11" customFormat="1" ht="18" customHeight="1">
      <c r="A11" s="64" t="s">
        <v>29</v>
      </c>
      <c r="B11" s="64"/>
      <c r="C11" s="64"/>
      <c r="D11" s="64"/>
      <c r="E11" s="64"/>
      <c r="F11" s="64"/>
      <c r="G11" s="64"/>
      <c r="H11" s="64"/>
      <c r="I11" s="38"/>
    </row>
    <row r="12" spans="1:9">
      <c r="A12" s="57" t="s">
        <v>30</v>
      </c>
      <c r="B12" s="57"/>
      <c r="C12" s="57"/>
      <c r="D12" s="57"/>
      <c r="E12" s="57"/>
      <c r="F12" s="57"/>
      <c r="G12" s="57"/>
      <c r="H12" s="57"/>
    </row>
    <row r="13" spans="1:9">
      <c r="A13" s="57" t="s">
        <v>75</v>
      </c>
      <c r="B13" s="57"/>
      <c r="C13" s="57"/>
      <c r="D13" s="57"/>
      <c r="E13" s="57"/>
      <c r="F13" s="57"/>
      <c r="G13" s="57"/>
      <c r="H13" s="57"/>
    </row>
  </sheetData>
  <mergeCells count="15">
    <mergeCell ref="A13:H13"/>
    <mergeCell ref="A6:B6"/>
    <mergeCell ref="A7:B7"/>
    <mergeCell ref="A8:B8"/>
    <mergeCell ref="A9:B9"/>
    <mergeCell ref="A12:H12"/>
    <mergeCell ref="A10:B10"/>
    <mergeCell ref="A11:H11"/>
    <mergeCell ref="A3:H3"/>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D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M5" sqref="M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47" t="s">
        <v>31</v>
      </c>
      <c r="B1" s="47"/>
      <c r="C1" s="47"/>
      <c r="D1" s="47"/>
      <c r="E1" s="47"/>
      <c r="F1" s="47"/>
      <c r="G1" s="47"/>
      <c r="H1" s="47"/>
    </row>
    <row r="2" spans="1:9" ht="24" customHeight="1">
      <c r="A2" s="65"/>
      <c r="B2" s="65"/>
      <c r="C2" s="65"/>
      <c r="D2" s="65"/>
      <c r="E2" s="65"/>
      <c r="F2" s="65"/>
      <c r="G2" s="65"/>
      <c r="H2" s="65"/>
    </row>
    <row r="3" spans="1:9" ht="24" customHeight="1">
      <c r="G3" s="2"/>
      <c r="H3" s="2" t="s">
        <v>16</v>
      </c>
    </row>
    <row r="4" spans="1:9" ht="27" customHeight="1">
      <c r="A4" s="49" t="s">
        <v>34</v>
      </c>
      <c r="B4" s="50"/>
      <c r="C4" s="53" t="s">
        <v>35</v>
      </c>
      <c r="D4" s="54"/>
      <c r="E4" s="53" t="s">
        <v>36</v>
      </c>
      <c r="F4" s="54"/>
      <c r="G4" s="55" t="s">
        <v>1</v>
      </c>
      <c r="H4" s="56"/>
    </row>
    <row r="5" spans="1:9" ht="27" customHeight="1">
      <c r="A5" s="51"/>
      <c r="B5" s="52"/>
      <c r="C5" s="39" t="s">
        <v>2</v>
      </c>
      <c r="D5" s="40" t="s">
        <v>15</v>
      </c>
      <c r="E5" s="39" t="s">
        <v>2</v>
      </c>
      <c r="F5" s="24" t="s">
        <v>15</v>
      </c>
      <c r="G5" s="42" t="s">
        <v>2</v>
      </c>
      <c r="H5" s="43" t="s">
        <v>37</v>
      </c>
    </row>
    <row r="6" spans="1:9" ht="42" customHeight="1">
      <c r="A6" s="58" t="s">
        <v>12</v>
      </c>
      <c r="B6" s="59"/>
      <c r="C6" s="12">
        <v>127365292</v>
      </c>
      <c r="D6" s="13">
        <v>33.18</v>
      </c>
      <c r="E6" s="12">
        <v>124493669</v>
      </c>
      <c r="F6" s="13">
        <v>33.159999999999997</v>
      </c>
      <c r="G6" s="20">
        <f>C6-E6</f>
        <v>2871623</v>
      </c>
      <c r="H6" s="33">
        <f>IF(E6=0,"_",ROUND(G6/E6 * 100,2))</f>
        <v>2.31</v>
      </c>
    </row>
    <row r="7" spans="1:9" ht="42" customHeight="1">
      <c r="A7" s="60" t="s">
        <v>13</v>
      </c>
      <c r="B7" s="61"/>
      <c r="C7" s="12">
        <v>33941433</v>
      </c>
      <c r="D7" s="13">
        <v>8.84</v>
      </c>
      <c r="E7" s="12">
        <v>34257559</v>
      </c>
      <c r="F7" s="13">
        <f>IF(E7=0,"_",IF(E$10=0,"_",ROUND(E7/E$10 * 100,2)))</f>
        <v>9.1199999999999992</v>
      </c>
      <c r="G7" s="12">
        <f t="shared" ref="G7:G10" si="0">C7-E7</f>
        <v>-316126</v>
      </c>
      <c r="H7" s="25">
        <f t="shared" ref="H7:H10" si="1">IF(E7=0,"_",ROUND(G7/E7 * 100,2))</f>
        <v>-0.92</v>
      </c>
    </row>
    <row r="8" spans="1:9" ht="42" customHeight="1">
      <c r="A8" s="60" t="s">
        <v>14</v>
      </c>
      <c r="B8" s="61"/>
      <c r="C8" s="12">
        <v>222552635</v>
      </c>
      <c r="D8" s="13">
        <v>57.98</v>
      </c>
      <c r="E8" s="12">
        <v>216742315</v>
      </c>
      <c r="F8" s="13">
        <f>IF(E8=0,"_",IF(E$10=0,"_",ROUND(E8/E$10 * 100,2)))</f>
        <v>57.72</v>
      </c>
      <c r="G8" s="12">
        <f t="shared" si="0"/>
        <v>5810320</v>
      </c>
      <c r="H8" s="25">
        <f t="shared" si="1"/>
        <v>2.68</v>
      </c>
    </row>
    <row r="9" spans="1:9" ht="42" customHeight="1">
      <c r="A9" s="62" t="s">
        <v>7</v>
      </c>
      <c r="B9" s="63"/>
      <c r="C9" s="27">
        <v>0</v>
      </c>
      <c r="D9" s="13">
        <f>IF(C$10=0,"_",ROUND(C9/C$10 * 100,2))</f>
        <v>0</v>
      </c>
      <c r="E9" s="27">
        <v>0</v>
      </c>
      <c r="F9" s="13">
        <f>IF(E$10=0,"_",ROUND(E9/E$10 * 100,2))</f>
        <v>0</v>
      </c>
      <c r="G9" s="12">
        <f t="shared" si="0"/>
        <v>0</v>
      </c>
      <c r="H9" s="14" t="s">
        <v>43</v>
      </c>
    </row>
    <row r="10" spans="1:9" ht="42" customHeight="1">
      <c r="A10" s="55" t="s">
        <v>42</v>
      </c>
      <c r="B10" s="56"/>
      <c r="C10" s="21">
        <f>SUM(C6:C9)</f>
        <v>383859360</v>
      </c>
      <c r="D10" s="22">
        <f>IF(C10=0,"_",IF(C$10=0,"_",ROUND(C10/C$10 * 100,2)))</f>
        <v>100</v>
      </c>
      <c r="E10" s="21">
        <f>SUM(E6:E9)</f>
        <v>375493543</v>
      </c>
      <c r="F10" s="22">
        <f>IF(E10=0,"_",IF(E$10=0,"_",ROUND(E10/E$10 * 100,2)))</f>
        <v>100</v>
      </c>
      <c r="G10" s="21">
        <f t="shared" si="0"/>
        <v>8365817</v>
      </c>
      <c r="H10" s="9">
        <f t="shared" si="1"/>
        <v>2.23</v>
      </c>
    </row>
    <row r="11" spans="1:9" s="11" customFormat="1" ht="18" customHeight="1">
      <c r="A11" s="64" t="s">
        <v>32</v>
      </c>
      <c r="B11" s="64"/>
      <c r="C11" s="64"/>
      <c r="D11" s="64"/>
      <c r="E11" s="64"/>
      <c r="F11" s="64"/>
      <c r="G11" s="64"/>
      <c r="H11" s="64"/>
      <c r="I11" s="15"/>
    </row>
    <row r="12" spans="1:9" s="11" customFormat="1" ht="18" customHeight="1">
      <c r="A12" s="57" t="s">
        <v>33</v>
      </c>
      <c r="B12" s="57"/>
      <c r="C12" s="57"/>
      <c r="D12" s="57"/>
      <c r="E12" s="57"/>
      <c r="F12" s="57"/>
      <c r="G12" s="57"/>
      <c r="H12" s="57"/>
      <c r="I12" s="37"/>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ignoredErrors>
    <ignoredError sqref="F9 D10:E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20"/>
  <sheetViews>
    <sheetView zoomScaleNormal="100" workbookViewId="0">
      <selection activeCell="M5" sqref="M5"/>
    </sheetView>
  </sheetViews>
  <sheetFormatPr defaultColWidth="9" defaultRowHeight="16.2"/>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16384" width="9" style="1"/>
  </cols>
  <sheetData>
    <row r="1" spans="1:6" ht="39" customHeight="1">
      <c r="A1" s="47" t="s">
        <v>18</v>
      </c>
      <c r="B1" s="47"/>
      <c r="C1" s="47"/>
      <c r="D1" s="47"/>
      <c r="E1" s="47"/>
      <c r="F1" s="47"/>
    </row>
    <row r="2" spans="1:6" ht="24" customHeight="1">
      <c r="A2" s="65" t="s">
        <v>74</v>
      </c>
      <c r="B2" s="65"/>
      <c r="C2" s="65"/>
      <c r="D2" s="65"/>
      <c r="E2" s="65"/>
      <c r="F2" s="65"/>
    </row>
    <row r="3" spans="1:6" ht="24" customHeight="1">
      <c r="E3" s="46" t="s">
        <v>20</v>
      </c>
      <c r="F3" s="72"/>
    </row>
    <row r="4" spans="1:6" ht="21" customHeight="1">
      <c r="A4" s="49" t="s">
        <v>0</v>
      </c>
      <c r="B4" s="73"/>
      <c r="C4" s="55" t="s">
        <v>44</v>
      </c>
      <c r="D4" s="71"/>
      <c r="E4" s="55" t="s">
        <v>45</v>
      </c>
      <c r="F4" s="71"/>
    </row>
    <row r="5" spans="1:6" ht="21" customHeight="1">
      <c r="A5" s="51"/>
      <c r="B5" s="74"/>
      <c r="C5" s="24" t="s">
        <v>46</v>
      </c>
      <c r="D5" s="41" t="s">
        <v>47</v>
      </c>
      <c r="E5" s="24" t="s">
        <v>46</v>
      </c>
      <c r="F5" s="41" t="s">
        <v>47</v>
      </c>
    </row>
    <row r="6" spans="1:6" s="35" customFormat="1" ht="30" customHeight="1">
      <c r="A6" s="66" t="s">
        <v>3</v>
      </c>
      <c r="B6" s="28" t="s">
        <v>48</v>
      </c>
      <c r="C6" s="31">
        <f>'[1]5.直接國家地區別'!$C$6:$C$7</f>
        <v>213836899</v>
      </c>
      <c r="D6" s="25">
        <f t="shared" ref="D6:D16" si="0">IF(C6=0,"_",IF(C$17=0,"_",ROUND(C6/C$17*100,2)))</f>
        <v>53.01</v>
      </c>
      <c r="E6" s="31">
        <f>'[1]7.最終國家地區別'!$C$6:$C$6</f>
        <v>208331995</v>
      </c>
      <c r="F6" s="25">
        <f t="shared" ref="F6:F11" si="1">IF(E6=0,"_",IF(E$17=0,"_",ROUND(E6/E$17*100,2)))</f>
        <v>54.27</v>
      </c>
    </row>
    <row r="7" spans="1:6" s="35" customFormat="1" ht="30" customHeight="1">
      <c r="A7" s="67"/>
      <c r="B7" s="29" t="s">
        <v>4</v>
      </c>
      <c r="C7" s="26">
        <f>'[2]3.國家地區別'!$C$8:$C$8</f>
        <v>93134977</v>
      </c>
      <c r="D7" s="25">
        <f t="shared" si="0"/>
        <v>23.09</v>
      </c>
      <c r="E7" s="26">
        <f>'[1]7.最終國家地區別'!$C$8:$C$8</f>
        <v>57085215</v>
      </c>
      <c r="F7" s="25">
        <f t="shared" si="1"/>
        <v>14.87</v>
      </c>
    </row>
    <row r="8" spans="1:6" s="35" customFormat="1" ht="30" customHeight="1">
      <c r="A8" s="67"/>
      <c r="B8" s="29" t="s">
        <v>5</v>
      </c>
      <c r="C8" s="26">
        <f>'[2]3.國家地區別'!$C$10:$C$10</f>
        <v>94409874</v>
      </c>
      <c r="D8" s="25">
        <f t="shared" si="0"/>
        <v>23.4</v>
      </c>
      <c r="E8" s="26">
        <v>116427303</v>
      </c>
      <c r="F8" s="25">
        <f t="shared" si="1"/>
        <v>30.33</v>
      </c>
    </row>
    <row r="9" spans="1:6" s="35" customFormat="1" ht="30" customHeight="1">
      <c r="A9" s="67"/>
      <c r="B9" s="29" t="s">
        <v>6</v>
      </c>
      <c r="C9" s="26">
        <f>'[2]3.國家地區別'!$C$12:$C$12</f>
        <v>2009276</v>
      </c>
      <c r="D9" s="25">
        <f t="shared" si="0"/>
        <v>0.5</v>
      </c>
      <c r="E9" s="44">
        <f>'[1]7.最終國家地區別'!$C$12:$C$12</f>
        <v>2014789</v>
      </c>
      <c r="F9" s="25">
        <v>0.53</v>
      </c>
    </row>
    <row r="10" spans="1:6" s="35" customFormat="1" ht="30" customHeight="1">
      <c r="A10" s="68"/>
      <c r="B10" s="29" t="s">
        <v>7</v>
      </c>
      <c r="C10" s="27">
        <f>'[2]3.國家地區別'!$C$14:$C$14</f>
        <v>58</v>
      </c>
      <c r="D10" s="25">
        <f t="shared" si="0"/>
        <v>0</v>
      </c>
      <c r="E10" s="27">
        <f>'[1]7.最終國家地區別'!$C$14:$C$14</f>
        <v>58</v>
      </c>
      <c r="F10" s="25">
        <f t="shared" si="1"/>
        <v>0</v>
      </c>
    </row>
    <row r="11" spans="1:6" s="35" customFormat="1" ht="30" customHeight="1">
      <c r="A11" s="66" t="s">
        <v>49</v>
      </c>
      <c r="B11" s="32" t="s">
        <v>8</v>
      </c>
      <c r="C11" s="31">
        <f>'[2]3.國家地區別'!$C$16:$C$16</f>
        <v>85002007</v>
      </c>
      <c r="D11" s="33">
        <f t="shared" si="0"/>
        <v>21.07</v>
      </c>
      <c r="E11" s="31">
        <f>'[1]7.最終國家地區別'!$C$16:$C$16</f>
        <v>80749913</v>
      </c>
      <c r="F11" s="33">
        <f t="shared" si="1"/>
        <v>21.04</v>
      </c>
    </row>
    <row r="12" spans="1:6" s="35" customFormat="1" ht="30" customHeight="1">
      <c r="A12" s="67"/>
      <c r="B12" s="30" t="s">
        <v>11</v>
      </c>
      <c r="C12" s="26">
        <f>'[2]3.國家地區別'!$C$18:$C$18</f>
        <v>187720091</v>
      </c>
      <c r="D12" s="25">
        <f t="shared" si="0"/>
        <v>46.54</v>
      </c>
      <c r="E12" s="26">
        <v>187237684</v>
      </c>
      <c r="F12" s="25">
        <f>IF(E12=0,"_",IF(E$17=0,"_",ROUND(E12/E$17*100,2)))</f>
        <v>48.78</v>
      </c>
    </row>
    <row r="13" spans="1:6" s="35" customFormat="1" ht="30" customHeight="1">
      <c r="A13" s="67"/>
      <c r="B13" s="30" t="s">
        <v>9</v>
      </c>
      <c r="C13" s="26">
        <f>'[2]3.國家地區別'!$C$20:$C$20</f>
        <v>118805866</v>
      </c>
      <c r="D13" s="25">
        <f t="shared" si="0"/>
        <v>29.45</v>
      </c>
      <c r="E13" s="26">
        <f>'[1]7.最終國家地區別'!$C$20:$C$20</f>
        <v>106637820</v>
      </c>
      <c r="F13" s="25">
        <f t="shared" ref="F13:F16" si="2">IF(E13=0,"_",IF(E$17=0,"_",ROUND(E13/E$17*100,2)))</f>
        <v>27.78</v>
      </c>
    </row>
    <row r="14" spans="1:6" s="35" customFormat="1" ht="30" customHeight="1">
      <c r="A14" s="67"/>
      <c r="B14" s="30" t="s">
        <v>10</v>
      </c>
      <c r="C14" s="26">
        <f>'[2]3.國家地區別'!$C$22:$C$22</f>
        <v>9853786</v>
      </c>
      <c r="D14" s="25">
        <f t="shared" si="0"/>
        <v>2.44</v>
      </c>
      <c r="E14" s="26">
        <f>'[1]7.最終國家地區別'!$C$22:$C$22</f>
        <v>7219096</v>
      </c>
      <c r="F14" s="25">
        <f t="shared" si="2"/>
        <v>1.88</v>
      </c>
    </row>
    <row r="15" spans="1:6" s="35" customFormat="1" ht="30" customHeight="1">
      <c r="A15" s="67"/>
      <c r="B15" s="30" t="s">
        <v>6</v>
      </c>
      <c r="C15" s="26">
        <f>'[1]5.直接國家地區別'!$C$24:$C$24</f>
        <v>2009276</v>
      </c>
      <c r="D15" s="25">
        <f t="shared" si="0"/>
        <v>0.5</v>
      </c>
      <c r="E15" s="26">
        <f>'[1]7.最終國家地區別'!$C$24:$C$24</f>
        <v>2014789</v>
      </c>
      <c r="F15" s="25">
        <f t="shared" si="2"/>
        <v>0.52</v>
      </c>
    </row>
    <row r="16" spans="1:6" s="35" customFormat="1" ht="30" customHeight="1">
      <c r="A16" s="68"/>
      <c r="B16" s="30" t="s">
        <v>7</v>
      </c>
      <c r="C16" s="26">
        <f>'[2]3.國家地區別'!$C$26:$C$26</f>
        <v>58</v>
      </c>
      <c r="D16" s="25">
        <f t="shared" si="0"/>
        <v>0</v>
      </c>
      <c r="E16" s="26">
        <f>'[1]7.最終國家地區別'!$C$26:$C$26</f>
        <v>58</v>
      </c>
      <c r="F16" s="25">
        <f t="shared" si="2"/>
        <v>0</v>
      </c>
    </row>
    <row r="17" spans="1:10" ht="30" customHeight="1">
      <c r="A17" s="55" t="s">
        <v>50</v>
      </c>
      <c r="B17" s="71"/>
      <c r="C17" s="8">
        <f>SUM(C11:C16)</f>
        <v>403391084</v>
      </c>
      <c r="D17" s="9">
        <f>IF(C$17=0,"_",ROUND(C17/C$17*100,2))</f>
        <v>100</v>
      </c>
      <c r="E17" s="8">
        <f>SUM(E11:E16)</f>
        <v>383859360</v>
      </c>
      <c r="F17" s="9">
        <f>IF(E$17=0,"_",ROUND(E17/E$17*100,2))</f>
        <v>100</v>
      </c>
    </row>
    <row r="18" spans="1:10" ht="18" customHeight="1">
      <c r="A18" s="11"/>
    </row>
    <row r="19" spans="1:10">
      <c r="J19" s="69"/>
    </row>
    <row r="20" spans="1:10">
      <c r="J20" s="70"/>
    </row>
  </sheetData>
  <mergeCells count="10">
    <mergeCell ref="A6:A10"/>
    <mergeCell ref="A11:A16"/>
    <mergeCell ref="J19:J20"/>
    <mergeCell ref="A17:B17"/>
    <mergeCell ref="A1:F1"/>
    <mergeCell ref="A2:F2"/>
    <mergeCell ref="E3:F3"/>
    <mergeCell ref="A4:B5"/>
    <mergeCell ref="C4:D4"/>
    <mergeCell ref="E4:F4"/>
  </mergeCells>
  <phoneticPr fontId="1" type="noConversion"/>
  <printOptions horizontalCentered="1"/>
  <pageMargins left="0.78740157480314965" right="0.78740157480314965" top="0.59055118110236227" bottom="0.59055118110236227" header="0" footer="0"/>
  <pageSetup paperSize="9" orientation="landscape" r:id="rId1"/>
  <headerFooter alignWithMargins="0"/>
  <ignoredErrors>
    <ignoredError sqref="E6:E16 D1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46"/>
  <sheetViews>
    <sheetView zoomScaleNormal="100" workbookViewId="0">
      <selection activeCell="M5" sqref="M5"/>
    </sheetView>
  </sheetViews>
  <sheetFormatPr defaultColWidth="9" defaultRowHeight="16.2"/>
  <cols>
    <col min="1" max="1" width="41.88671875" style="3" customWidth="1"/>
    <col min="2" max="2" width="8.6640625" style="3" customWidth="1"/>
    <col min="3" max="4" width="18.6640625" style="3" customWidth="1"/>
    <col min="5" max="5" width="8.6640625" style="3" customWidth="1"/>
    <col min="6" max="7" width="18.6640625" style="3" customWidth="1"/>
    <col min="8" max="16384" width="9" style="3"/>
  </cols>
  <sheetData>
    <row r="1" spans="1:11" s="11" customFormat="1" ht="39" customHeight="1">
      <c r="A1" s="76" t="s">
        <v>19</v>
      </c>
      <c r="B1" s="76"/>
      <c r="C1" s="76"/>
      <c r="D1" s="76"/>
      <c r="E1" s="76"/>
      <c r="F1" s="76"/>
      <c r="G1" s="76"/>
      <c r="H1" s="76"/>
      <c r="I1" s="76"/>
      <c r="J1" s="76"/>
      <c r="K1" s="76"/>
    </row>
    <row r="2" spans="1:11" s="17" customFormat="1" ht="24" customHeight="1">
      <c r="A2" s="79"/>
      <c r="B2" s="79"/>
      <c r="C2" s="79"/>
      <c r="D2" s="79"/>
      <c r="E2" s="79"/>
      <c r="F2" s="79"/>
      <c r="G2" s="79"/>
      <c r="H2" s="36"/>
    </row>
    <row r="3" spans="1:11" s="17" customFormat="1" ht="24" customHeight="1">
      <c r="D3" s="18"/>
      <c r="G3" s="18" t="s">
        <v>17</v>
      </c>
    </row>
    <row r="4" spans="1:11" s="17" customFormat="1" ht="21" customHeight="1">
      <c r="A4" s="80" t="s">
        <v>21</v>
      </c>
      <c r="B4" s="53" t="s">
        <v>35</v>
      </c>
      <c r="C4" s="82"/>
      <c r="D4" s="83"/>
      <c r="E4" s="53" t="s">
        <v>36</v>
      </c>
      <c r="F4" s="82"/>
      <c r="G4" s="83"/>
    </row>
    <row r="5" spans="1:11" s="19" customFormat="1" ht="21" customHeight="1">
      <c r="A5" s="81"/>
      <c r="B5" s="24" t="s">
        <v>51</v>
      </c>
      <c r="C5" s="34" t="s">
        <v>52</v>
      </c>
      <c r="D5" s="34" t="s">
        <v>53</v>
      </c>
      <c r="E5" s="24" t="s">
        <v>51</v>
      </c>
      <c r="F5" s="34" t="s">
        <v>52</v>
      </c>
      <c r="G5" s="34" t="s">
        <v>53</v>
      </c>
    </row>
    <row r="6" spans="1:11" s="19" customFormat="1" ht="27.9" customHeight="1">
      <c r="A6" s="16" t="s">
        <v>54</v>
      </c>
      <c r="B6" s="45" t="s">
        <v>55</v>
      </c>
      <c r="C6" s="10">
        <v>75630198</v>
      </c>
      <c r="D6" s="10">
        <v>74306350</v>
      </c>
      <c r="E6" s="45" t="s">
        <v>55</v>
      </c>
      <c r="F6" s="10">
        <v>77096901</v>
      </c>
      <c r="G6" s="10">
        <v>74127715</v>
      </c>
    </row>
    <row r="7" spans="1:11" s="17" customFormat="1" ht="27.9" customHeight="1">
      <c r="A7" s="16" t="s">
        <v>56</v>
      </c>
      <c r="B7" s="45" t="s">
        <v>57</v>
      </c>
      <c r="C7" s="10">
        <v>45332501</v>
      </c>
      <c r="D7" s="10">
        <v>69354525</v>
      </c>
      <c r="E7" s="45" t="s">
        <v>57</v>
      </c>
      <c r="F7" s="10">
        <v>42601015</v>
      </c>
      <c r="G7" s="10">
        <v>67077556</v>
      </c>
    </row>
    <row r="8" spans="1:11" s="17" customFormat="1" ht="27.9" customHeight="1">
      <c r="A8" s="16" t="s">
        <v>58</v>
      </c>
      <c r="B8" s="45" t="s">
        <v>59</v>
      </c>
      <c r="C8" s="10">
        <v>41682742</v>
      </c>
      <c r="D8" s="10">
        <v>38697762</v>
      </c>
      <c r="E8" s="45" t="s">
        <v>59</v>
      </c>
      <c r="F8" s="10">
        <v>40253479</v>
      </c>
      <c r="G8" s="10">
        <v>37447354</v>
      </c>
    </row>
    <row r="9" spans="1:11" s="17" customFormat="1" ht="27.9" customHeight="1">
      <c r="A9" s="16" t="s">
        <v>60</v>
      </c>
      <c r="B9" s="45" t="s">
        <v>61</v>
      </c>
      <c r="C9" s="10">
        <v>36552437</v>
      </c>
      <c r="D9" s="10">
        <v>21569002</v>
      </c>
      <c r="E9" s="45" t="s">
        <v>61</v>
      </c>
      <c r="F9" s="10">
        <v>34226997</v>
      </c>
      <c r="G9" s="10">
        <v>21674113</v>
      </c>
    </row>
    <row r="10" spans="1:11" s="17" customFormat="1" ht="27.9" customHeight="1">
      <c r="A10" s="16" t="s">
        <v>62</v>
      </c>
      <c r="B10" s="45" t="s">
        <v>63</v>
      </c>
      <c r="C10" s="10">
        <v>32736158</v>
      </c>
      <c r="D10" s="10">
        <v>35043383</v>
      </c>
      <c r="E10" s="45" t="s">
        <v>63</v>
      </c>
      <c r="F10" s="10">
        <v>30864133</v>
      </c>
      <c r="G10" s="10">
        <v>31860297</v>
      </c>
    </row>
    <row r="11" spans="1:11" s="17" customFormat="1" ht="27.9" customHeight="1">
      <c r="A11" s="16" t="s">
        <v>64</v>
      </c>
      <c r="B11" s="45" t="s">
        <v>65</v>
      </c>
      <c r="C11" s="10">
        <v>17965326</v>
      </c>
      <c r="D11" s="10">
        <v>14889655</v>
      </c>
      <c r="E11" s="45" t="s">
        <v>65</v>
      </c>
      <c r="F11" s="10">
        <v>18199801</v>
      </c>
      <c r="G11" s="10">
        <v>14558231</v>
      </c>
      <c r="J11"/>
    </row>
    <row r="12" spans="1:11" s="17" customFormat="1" ht="27.9" customHeight="1">
      <c r="A12" s="16" t="s">
        <v>66</v>
      </c>
      <c r="B12" s="45" t="s">
        <v>67</v>
      </c>
      <c r="C12" s="10">
        <v>15928192</v>
      </c>
      <c r="D12" s="10">
        <v>11121402</v>
      </c>
      <c r="E12" s="45" t="s">
        <v>67</v>
      </c>
      <c r="F12" s="10">
        <v>16568154</v>
      </c>
      <c r="G12" s="10">
        <v>11326375</v>
      </c>
    </row>
    <row r="13" spans="1:11" s="17" customFormat="1" ht="27.9" customHeight="1">
      <c r="A13" s="16" t="s">
        <v>68</v>
      </c>
      <c r="B13" s="45" t="s">
        <v>69</v>
      </c>
      <c r="C13" s="10">
        <v>14268328</v>
      </c>
      <c r="D13" s="10">
        <v>10243856</v>
      </c>
      <c r="E13" s="45" t="s">
        <v>70</v>
      </c>
      <c r="F13" s="10">
        <v>14021220</v>
      </c>
      <c r="G13" s="10">
        <v>10417770</v>
      </c>
    </row>
    <row r="14" spans="1:11" s="17" customFormat="1" ht="27.9" customHeight="1">
      <c r="A14" s="16" t="s">
        <v>71</v>
      </c>
      <c r="B14" s="45" t="s">
        <v>70</v>
      </c>
      <c r="C14" s="10">
        <v>13942725</v>
      </c>
      <c r="D14" s="10">
        <v>7920994</v>
      </c>
      <c r="E14" s="45" t="s">
        <v>72</v>
      </c>
      <c r="F14" s="10">
        <v>13881978</v>
      </c>
      <c r="G14" s="10">
        <v>7782689</v>
      </c>
    </row>
    <row r="15" spans="1:11" s="17" customFormat="1" ht="27.9" customHeight="1">
      <c r="A15" s="16" t="s">
        <v>73</v>
      </c>
      <c r="B15" s="45" t="s">
        <v>72</v>
      </c>
      <c r="C15" s="10">
        <v>12653157</v>
      </c>
      <c r="D15" s="10">
        <v>8220414</v>
      </c>
      <c r="E15" s="45" t="s">
        <v>69</v>
      </c>
      <c r="F15" s="10">
        <v>14134831</v>
      </c>
      <c r="G15" s="10">
        <v>8350361</v>
      </c>
    </row>
    <row r="16" spans="1:11" s="17" customFormat="1" ht="27.9" customHeight="1">
      <c r="A16" s="24" t="s">
        <v>22</v>
      </c>
      <c r="B16" s="34"/>
      <c r="C16" s="10">
        <f>SUM(C6:C15)</f>
        <v>306691764</v>
      </c>
      <c r="D16" s="10">
        <f>SUM(D6:D15)</f>
        <v>291367343</v>
      </c>
      <c r="E16" s="34"/>
      <c r="F16" s="10">
        <f>SUM(F6:F15)</f>
        <v>301848509</v>
      </c>
      <c r="G16" s="10">
        <f>SUM(G6:G15)</f>
        <v>284622461</v>
      </c>
    </row>
    <row r="17" spans="1:7" s="17" customFormat="1" ht="18" customHeight="1">
      <c r="A17" s="84" t="s">
        <v>25</v>
      </c>
      <c r="B17" s="85"/>
      <c r="C17" s="85"/>
      <c r="D17" s="85"/>
      <c r="E17" s="85"/>
      <c r="F17" s="85"/>
      <c r="G17" s="85"/>
    </row>
    <row r="18" spans="1:7" s="17" customFormat="1" ht="18" customHeight="1">
      <c r="A18" s="77" t="s">
        <v>23</v>
      </c>
      <c r="B18" s="78"/>
      <c r="C18" s="78"/>
      <c r="D18" s="78"/>
      <c r="E18" s="78"/>
      <c r="F18" s="78"/>
      <c r="G18" s="78"/>
    </row>
    <row r="19" spans="1:7" s="17" customFormat="1" ht="18" customHeight="1">
      <c r="A19" s="57" t="s">
        <v>24</v>
      </c>
      <c r="B19" s="78"/>
      <c r="C19" s="78"/>
      <c r="D19" s="78"/>
      <c r="E19" s="78"/>
      <c r="F19" s="78"/>
      <c r="G19" s="78"/>
    </row>
    <row r="20" spans="1:7" s="17" customFormat="1" ht="18" customHeight="1">
      <c r="A20" s="57" t="s">
        <v>27</v>
      </c>
      <c r="B20" s="78"/>
      <c r="C20" s="78"/>
      <c r="D20" s="78"/>
      <c r="E20" s="78"/>
      <c r="F20" s="78"/>
      <c r="G20" s="78"/>
    </row>
    <row r="21" spans="1:7" s="17" customFormat="1" ht="18" customHeight="1">
      <c r="A21" s="57" t="s">
        <v>26</v>
      </c>
      <c r="B21" s="78"/>
      <c r="C21" s="78"/>
      <c r="D21" s="78"/>
      <c r="E21" s="78"/>
      <c r="F21" s="78"/>
      <c r="G21" s="78"/>
    </row>
    <row r="22" spans="1:7">
      <c r="A22" s="75"/>
      <c r="B22" s="75"/>
      <c r="C22" s="75"/>
      <c r="D22" s="75"/>
      <c r="E22" s="75"/>
      <c r="F22" s="75"/>
    </row>
    <row r="23" spans="1:7" ht="19.95" customHeight="1">
      <c r="A23" s="75"/>
      <c r="B23" s="75"/>
      <c r="C23" s="75"/>
      <c r="D23" s="75"/>
      <c r="E23" s="75"/>
      <c r="F23" s="75"/>
    </row>
    <row r="24" spans="1:7" ht="19.95" customHeight="1"/>
    <row r="25" spans="1:7" ht="19.95" customHeight="1"/>
    <row r="26" spans="1:7" ht="19.95" customHeight="1"/>
    <row r="27" spans="1:7" ht="19.95" customHeight="1"/>
    <row r="28" spans="1:7" ht="19.95" customHeight="1"/>
    <row r="29" spans="1:7" ht="19.95" customHeight="1"/>
    <row r="30" spans="1:7" ht="19.95" customHeight="1"/>
    <row r="31" spans="1:7" ht="19.95" customHeight="1"/>
    <row r="32" spans="1:7"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25.2" customHeight="1"/>
    <row r="46" ht="93.6" customHeight="1"/>
  </sheetData>
  <mergeCells count="13">
    <mergeCell ref="A23:F23"/>
    <mergeCell ref="A22:F22"/>
    <mergeCell ref="H1:K1"/>
    <mergeCell ref="A18:G18"/>
    <mergeCell ref="A19:G19"/>
    <mergeCell ref="A20:G20"/>
    <mergeCell ref="A21:G21"/>
    <mergeCell ref="A1:G1"/>
    <mergeCell ref="A2:G2"/>
    <mergeCell ref="A4:A5"/>
    <mergeCell ref="B4:D4"/>
    <mergeCell ref="E4:G4"/>
    <mergeCell ref="A17:G17"/>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ignoredErrors>
    <ignoredError sqref="B6:B15 E6:E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陳勝傑</cp:lastModifiedBy>
  <cp:lastPrinted>2018-03-27T01:25:05Z</cp:lastPrinted>
  <dcterms:created xsi:type="dcterms:W3CDTF">2005-01-04T07:49:27Z</dcterms:created>
  <dcterms:modified xsi:type="dcterms:W3CDTF">2018-03-27T01:25:07Z</dcterms:modified>
</cp:coreProperties>
</file>