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c14793\Desktop\退票情形\1140428\編輯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65" i="1" l="1"/>
  <c r="R165" i="1"/>
  <c r="P165" i="1"/>
  <c r="P164" i="1"/>
  <c r="O165" i="1"/>
  <c r="M165" i="1"/>
  <c r="M164" i="1"/>
  <c r="L165" i="1"/>
  <c r="L164" i="1"/>
  <c r="J165" i="1"/>
  <c r="J164" i="1"/>
  <c r="I165" i="1"/>
  <c r="I164" i="1"/>
  <c r="G165" i="1"/>
  <c r="G164" i="1"/>
  <c r="F165" i="1"/>
  <c r="F164" i="1"/>
  <c r="R163" i="1"/>
  <c r="Q163" i="1"/>
  <c r="O163" i="1"/>
  <c r="N163" i="1"/>
  <c r="L163" i="1"/>
  <c r="K163" i="1"/>
  <c r="I163" i="1"/>
  <c r="H163" i="1"/>
  <c r="R162" i="1" l="1"/>
  <c r="Q162" i="1"/>
  <c r="O162" i="1"/>
  <c r="N162" i="1"/>
  <c r="L162" i="1"/>
  <c r="K162" i="1"/>
  <c r="I162" i="1"/>
  <c r="H162" i="1"/>
  <c r="D165" i="1" l="1"/>
  <c r="P124" i="1"/>
  <c r="M124" i="1"/>
  <c r="J124" i="1"/>
  <c r="G124" i="1"/>
  <c r="F124" i="1"/>
  <c r="G122" i="1"/>
  <c r="F122" i="1"/>
  <c r="F105" i="1"/>
  <c r="D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64" i="1" l="1"/>
  <c r="R157" i="1"/>
  <c r="Q157" i="1"/>
  <c r="O157" i="1"/>
  <c r="N157" i="1"/>
  <c r="L157" i="1"/>
  <c r="K157" i="1"/>
  <c r="I157" i="1"/>
  <c r="H157" i="1"/>
  <c r="D164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64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O164" i="1" l="1"/>
  <c r="Q152" i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I105" i="1" l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<sst xmlns="http://schemas.openxmlformats.org/spreadsheetml/2006/main" count="396" uniqueCount="174">
  <si>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</si>
  <si>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</si>
  <si>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</si>
  <si>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</si>
  <si>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</si>
  <si>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</si>
  <si>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</si>
  <si>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</si>
  <si>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</si>
  <si>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</si>
  <si>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</si>
  <si>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</si>
  <si>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</si>
  <si>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</si>
  <si>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</si>
  <si>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</si>
  <si>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</si>
  <si>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</si>
  <si>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</si>
  <si>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</si>
  <si>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</si>
  <si>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</si>
  <si>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</si>
  <si>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</si>
  <si>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</si>
  <si>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</si>
  <si>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</si>
  <si>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</si>
  <si>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</si>
  <si>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</si>
  <si>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</si>
  <si>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</si>
  <si>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</si>
  <si>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</si>
  <si>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</si>
  <si>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</si>
  <si>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</si>
  <si>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</si>
  <si>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</si>
  <si>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</si>
  <si>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</si>
  <si>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</si>
  <si>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</si>
  <si>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</si>
  <si>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</si>
  <si>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</si>
  <si>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</si>
  <si>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</si>
  <si>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</si>
  <si>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</si>
  <si>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</si>
  <si>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</si>
  <si>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</si>
  <si>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</si>
  <si>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</si>
  <si>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</si>
  <si>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</si>
  <si>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</si>
  <si>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</si>
  <si>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</si>
  <si>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</si>
  <si>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</si>
  <si>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</si>
  <si>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</si>
  <si>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</si>
  <si>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</si>
  <si>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</si>
  <si>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</si>
  <si>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</si>
  <si>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</si>
  <si>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</si>
  <si>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</si>
  <si>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</si>
  <si>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</si>
  <si>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</si>
  <si>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</si>
  <si>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</si>
  <si>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</si>
  <si>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</si>
  <si>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</si>
  <si>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</si>
  <si>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</si>
  <si>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</si>
  <si>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</si>
  <si>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</si>
  <si>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</si>
  <si>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</si>
  <si>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</si>
  <si>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</si>
  <si>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</si>
  <si>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</si>
  <si>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</si>
  <si>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</si>
  <si>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</si>
  <si>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</si>
  <si>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</si>
  <si>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</si>
  <si>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</si>
  <si>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</si>
  <si>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</si>
  <si>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</si>
  <si>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</si>
  <si>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</si>
  <si>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</si>
  <si>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</si>
  <si>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</si>
  <si>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</si>
  <si>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</si>
  <si>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</si>
  <si>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</si>
  <si>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</si>
  <si>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</si>
  <si>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</si>
  <si>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</si>
  <si>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</si>
  <si>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</si>
  <si>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</si>
  <si>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</si>
  <si>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</si>
  <si>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</si>
  <si>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</si>
  <si>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</si>
  <si>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</si>
  <si>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</si>
  <si>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</si>
  <si>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</si>
  <si>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</si>
  <si>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</si>
  <si>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</si>
  <si>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</si>
  <si>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</si>
  <si>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</si>
  <si>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</si>
  <si>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</si>
  <si>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</si>
  <si>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</si>
  <si>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</si>
  <si>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</si>
  <si>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</si>
  <si>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</si>
  <si>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</si>
  <si>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</si>
  <si>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</si>
  <si>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</si>
  <si>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</si>
  <si>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</si>
  <si>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</si>
  <si>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</si>
  <si>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</si>
  <si>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</si>
  <si>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</si>
  <si>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</si>
  <si>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</si>
  <si>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</si>
  <si>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</si>
  <si>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</si>
  <si>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</si>
  <si>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</si>
  <si>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</si>
  <si>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</si>
  <si>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</si>
  <si>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</si>
  <si>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</si>
  <si>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</si>
  <si>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</si>
  <si>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</si>
  <si>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</si>
  <si>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</si>
  <si>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</si>
  <si>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</si>
  <si>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</si>
  <si>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</si>
  <si>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1-3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</si>
  <si>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1-3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</si>
</sst>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7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5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77</v>
      </c>
      <c r="C163" s="61"/>
      <c r="D163" s="100">
        <v>0.08</v>
      </c>
      <c r="E163" s="101">
        <v>0.3</v>
      </c>
      <c r="F163" s="102" t="s">
        <v>166</v>
      </c>
      <c r="G163" s="103">
        <v>5503699</v>
      </c>
      <c r="H163" s="104">
        <f t="shared" ref="H163" si="88">ROUND((G163-G162)/G162*100,2)</f>
        <v>24.71</v>
      </c>
      <c r="I163" s="104">
        <f t="shared" ref="I163" si="89">(ROUND((G163-G151)/G151*100,2))</f>
        <v>44.95</v>
      </c>
      <c r="J163" s="105">
        <v>1185281</v>
      </c>
      <c r="K163" s="104">
        <f t="shared" ref="K163" si="90">ROUND((J163-J162)/J162*100,2)</f>
        <v>16.2</v>
      </c>
      <c r="L163" s="104">
        <f t="shared" ref="L163" si="91">ROUND((J163-J151)/J151*100,2)</f>
        <v>20.059999999999999</v>
      </c>
      <c r="M163" s="103">
        <v>4269</v>
      </c>
      <c r="N163" s="104">
        <f t="shared" ref="N163" si="92">ROUND((M163-M162)/M162*100,2)</f>
        <v>39.28</v>
      </c>
      <c r="O163" s="104">
        <f t="shared" ref="O163" si="93">ROUND((M163-M151)/M151*100,2)</f>
        <v>43.64</v>
      </c>
      <c r="P163" s="105">
        <v>3609</v>
      </c>
      <c r="Q163" s="104">
        <f t="shared" ref="Q163" si="94">ROUND((P163-P162)/P162*100,2)</f>
        <v>53.97</v>
      </c>
      <c r="R163" s="106">
        <f t="shared" ref="R163" si="95">ROUND((P163-P151)/P151*100,2)</f>
        <v>13.42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86" customFormat="1" ht="26.25" customHeight="1" x14ac:dyDescent="0.25">
      <c r="A164" s="77"/>
      <c r="B164" s="110" t="s">
        <v>172</v>
      </c>
      <c r="C164" s="61"/>
      <c r="D164" s="78">
        <f>M164/G164*100</f>
        <v>7.2140165703232451E-2</v>
      </c>
      <c r="E164" s="79">
        <f>P164/J164*100</f>
        <v>0.26161599613196662</v>
      </c>
      <c r="F164" s="87">
        <f>17+20+21</f>
        <v>58</v>
      </c>
      <c r="G164" s="80">
        <f>G161+G162+G163</f>
        <v>13415550</v>
      </c>
      <c r="H164" s="25" t="s">
        <v>14</v>
      </c>
      <c r="I164" s="81">
        <f>(G164-G165)/G165*100</f>
        <v>-6.2004911494719721</v>
      </c>
      <c r="J164" s="82">
        <f>J161+J162+J163</f>
        <v>3131307</v>
      </c>
      <c r="K164" s="25" t="s">
        <v>14</v>
      </c>
      <c r="L164" s="81">
        <f>(J164-J165)/J165*100</f>
        <v>-1.7236379340323003</v>
      </c>
      <c r="M164" s="80">
        <f>M161+M162+M163</f>
        <v>9678</v>
      </c>
      <c r="N164" s="25" t="s">
        <v>14</v>
      </c>
      <c r="O164" s="81">
        <f>(M164-M165)/M165*100</f>
        <v>-2.8605841613971696</v>
      </c>
      <c r="P164" s="82">
        <f>P161+P162+P163</f>
        <v>8192</v>
      </c>
      <c r="Q164" s="25" t="s">
        <v>14</v>
      </c>
      <c r="R164" s="83">
        <f>(P164-P165)/P165*100</f>
        <v>-14.711087975013015</v>
      </c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</row>
    <row r="165" spans="1:49" s="52" customFormat="1" ht="14.1" customHeight="1" thickBot="1" x14ac:dyDescent="0.3">
      <c r="A165" s="49"/>
      <c r="B165" s="112" t="s">
        <v>173</v>
      </c>
      <c r="C165" s="113"/>
      <c r="D165" s="67">
        <f>M165/G165*100</f>
        <v>6.9659798269754922E-2</v>
      </c>
      <c r="E165" s="68">
        <f>P165/J165*100</f>
        <v>0.3014538202877009</v>
      </c>
      <c r="F165" s="69">
        <f>22+16+21</f>
        <v>59</v>
      </c>
      <c r="G165" s="70">
        <f>G149+G150+G151</f>
        <v>14302367</v>
      </c>
      <c r="H165" s="97" t="s">
        <v>14</v>
      </c>
      <c r="I165" s="71">
        <f>(G165-G137-G138-G139)/(G137+G138+G139)*100</f>
        <v>-11.093159321918424</v>
      </c>
      <c r="J165" s="72">
        <f>J149+J150+J151</f>
        <v>3186226</v>
      </c>
      <c r="K165" s="97" t="s">
        <v>14</v>
      </c>
      <c r="L165" s="71">
        <f>(J165-J137-J138-J139)/(J137+J138+J139)*100</f>
        <v>-4.1948321198171232</v>
      </c>
      <c r="M165" s="70">
        <f>M149+M150+M151</f>
        <v>9963</v>
      </c>
      <c r="N165" s="97" t="s">
        <v>14</v>
      </c>
      <c r="O165" s="71">
        <f>(M165-M137-M138-M139)/(M137+M138+M139)*100</f>
        <v>-11.753764393268378</v>
      </c>
      <c r="P165" s="72">
        <f>P149+P150+P151</f>
        <v>9605</v>
      </c>
      <c r="Q165" s="97" t="s">
        <v>14</v>
      </c>
      <c r="R165" s="73">
        <f>(P165-P137-P138-P139)/(P137+P138+P139)*100</f>
        <v>6.8647085002225188</v>
      </c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</row>
    <row r="166" spans="1:49" s="52" customFormat="1" ht="14.1" customHeight="1" x14ac:dyDescent="0.25">
      <c r="A166" s="49"/>
      <c r="B166" s="62"/>
      <c r="C166" s="62"/>
      <c r="D166" s="54"/>
      <c r="E166" s="54"/>
      <c r="F166" s="63"/>
      <c r="G166" s="64"/>
      <c r="H166" s="65"/>
      <c r="I166" s="66"/>
      <c r="J166" s="64"/>
      <c r="K166" s="65"/>
      <c r="L166" s="66"/>
      <c r="M166" s="64"/>
      <c r="N166" s="65"/>
      <c r="O166" s="66"/>
      <c r="P166" s="64"/>
      <c r="Q166" s="65"/>
      <c r="R166" s="66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</row>
    <row r="167" spans="1:49" ht="13.5" customHeight="1" x14ac:dyDescent="0.25">
      <c r="A167" s="1"/>
      <c r="B167" s="41" t="s">
        <v>60</v>
      </c>
      <c r="C167" s="42" t="s">
        <v>122</v>
      </c>
      <c r="D167" s="43"/>
      <c r="E167" s="44"/>
      <c r="F167" s="44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5" x14ac:dyDescent="0.25">
      <c r="A168" s="1"/>
      <c r="B168" s="41" t="s">
        <v>61</v>
      </c>
      <c r="C168" s="42" t="s">
        <v>62</v>
      </c>
      <c r="D168" s="43"/>
      <c r="E168" s="44"/>
      <c r="F168" s="44"/>
      <c r="G168" s="44"/>
      <c r="H168" s="44"/>
      <c r="I168" s="44"/>
      <c r="J168" s="46"/>
      <c r="K168" s="46"/>
      <c r="L168" s="46"/>
      <c r="M168" s="46"/>
      <c r="N168" s="46"/>
      <c r="O168" s="46"/>
      <c r="P168" s="46"/>
      <c r="Q168" s="46"/>
      <c r="R168" s="46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3.5" customHeight="1" x14ac:dyDescent="0.25">
      <c r="A169" s="1"/>
      <c r="B169" s="48" t="s">
        <v>116</v>
      </c>
      <c r="C169" s="1" t="s">
        <v>117</v>
      </c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3.5" customHeight="1" x14ac:dyDescent="0.25">
      <c r="A170" s="1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3.5" customHeight="1" x14ac:dyDescent="0.25">
      <c r="A171" s="1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5.25" customHeight="1" x14ac:dyDescent="0.25">
      <c r="A172" s="1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3.5" customHeight="1" x14ac:dyDescent="0.25">
      <c r="A173" s="1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3.5" customHeight="1" x14ac:dyDescent="0.25">
      <c r="A174" s="1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3.5" customHeight="1" x14ac:dyDescent="0.25">
      <c r="A175" s="1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8" customHeight="1" x14ac:dyDescent="0.25"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9:49" ht="15.75" customHeight="1" x14ac:dyDescent="0.25"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9:49" ht="15.75" customHeight="1" x14ac:dyDescent="0.25"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9:49" ht="10.35" customHeight="1" x14ac:dyDescent="0.25"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9:49" ht="15.75" customHeight="1" x14ac:dyDescent="0.25"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3" spans="19:49" ht="7.35" customHeight="1" x14ac:dyDescent="0.25"/>
    <row r="184" spans="19:49" ht="15.75" customHeight="1" x14ac:dyDescent="0.25"/>
    <row r="185" spans="19:49" ht="17.850000000000001" customHeight="1" x14ac:dyDescent="0.25"/>
    <row r="186" spans="19:49" ht="17.100000000000001" customHeight="1" x14ac:dyDescent="0.25"/>
    <row r="187" spans="19:49" ht="7.7" customHeight="1" x14ac:dyDescent="0.25"/>
    <row r="188" spans="19:49" ht="17.100000000000001" customHeight="1" x14ac:dyDescent="0.25"/>
    <row r="189" spans="19:49" ht="17.100000000000001" customHeight="1" x14ac:dyDescent="0.25"/>
    <row r="190" spans="19:49" ht="17.100000000000001" customHeight="1" x14ac:dyDescent="0.25"/>
    <row r="191" spans="19:49" ht="8.85" customHeight="1" x14ac:dyDescent="0.25"/>
    <row r="192" spans="19:49" ht="14.25" customHeight="1" x14ac:dyDescent="0.25"/>
    <row r="193" ht="16.5" customHeight="1" x14ac:dyDescent="0.25"/>
    <row r="194" ht="12.75" customHeight="1" x14ac:dyDescent="0.25"/>
    <row r="195" ht="11.1" customHeight="1" x14ac:dyDescent="0.25"/>
    <row r="196" ht="10.7" customHeight="1" x14ac:dyDescent="0.25"/>
    <row r="197" ht="14.1" customHeight="1" x14ac:dyDescent="0.25"/>
  </sheetData>
  <protectedRanges>
    <protectedRange sqref="A128:XFD136 A166:XFD169 I164:J165 L164:M165 O164:P165 R164:XFD165 C164:G165 A137:A165 C137:XFD163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2025-04-16T03:11:54Z</cp:lastPrinted>
  <dcterms:created xsi:type="dcterms:W3CDTF">1998-09-21T15:00:50Z</dcterms:created>
  <dcterms:modified xsi:type="dcterms:W3CDTF">2025-04-24T05:52:08Z</dcterms:modified>
  <dc:language>zh-TW</dc:language>
</cp:coreProperties>
</file>