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3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64" i="1" l="1"/>
  <c r="R164" i="1"/>
  <c r="O164" i="1"/>
  <c r="L164" i="1"/>
  <c r="L163" i="1"/>
  <c r="I164" i="1"/>
  <c r="I163" i="1"/>
  <c r="P164" i="1" l="1"/>
  <c r="P163" i="1"/>
  <c r="M164" i="1"/>
  <c r="M163" i="1"/>
  <c r="J164" i="1"/>
  <c r="J163" i="1"/>
  <c r="G164" i="1"/>
  <c r="G163" i="1"/>
  <c r="F163" i="1"/>
  <c r="F164" i="1"/>
  <c r="R162" i="1"/>
  <c r="Q162" i="1"/>
  <c r="O162" i="1"/>
  <c r="N162" i="1"/>
  <c r="L162" i="1"/>
  <c r="K162" i="1"/>
  <c r="I162" i="1"/>
  <c r="H162" i="1"/>
  <c r="P124" i="1" l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E164" i="1" l="1"/>
  <c r="R163" i="1"/>
  <c r="R157" i="1"/>
  <c r="Q157" i="1"/>
  <c r="O157" i="1"/>
  <c r="N157" i="1"/>
  <c r="L157" i="1"/>
  <c r="K157" i="1"/>
  <c r="I157" i="1"/>
  <c r="H157" i="1"/>
  <c r="D163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3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3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<sst xmlns="http://schemas.openxmlformats.org/spreadsheetml/2006/main" count="394" uniqueCount="174">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</sst>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6"/>
  <sheetViews>
    <sheetView showGridLines="0" tabSelected="1" zoomScale="70" zoomScaleNormal="70" workbookViewId="0">
      <pane xSplit="3" ySplit="5" topLeftCell="H87" activePane="bottomRight" state="frozen"/>
      <selection pane="topRight" activeCell="D1" sqref="D1"/>
      <selection pane="bottomLeft" activeCell="A6" sqref="A6"/>
      <selection pane="bottomRight" activeCell="L176" sqref="L17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86" customFormat="1" ht="26.25" customHeight="1" x14ac:dyDescent="0.25">
      <c r="A163" s="77"/>
      <c r="B163" s="110" t="s">
        <v>172</v>
      </c>
      <c r="C163" s="61"/>
      <c r="D163" s="78">
        <f>M163/G163*100</f>
        <v>6.8365797080860088E-2</v>
      </c>
      <c r="E163" s="79">
        <f>P163/J163*100</f>
        <v>0.23550558933950524</v>
      </c>
      <c r="F163" s="87">
        <f>17+20</f>
        <v>37</v>
      </c>
      <c r="G163" s="80">
        <f>G161+G162</f>
        <v>7911851</v>
      </c>
      <c r="H163" s="25" t="s">
        <v>14</v>
      </c>
      <c r="I163" s="81">
        <f>(G163-G164)/G164*100</f>
        <v>-24.68843680158561</v>
      </c>
      <c r="J163" s="82">
        <f>J161+J162</f>
        <v>1946026</v>
      </c>
      <c r="K163" s="25" t="s">
        <v>14</v>
      </c>
      <c r="L163" s="81">
        <f>(J163-J164)/J164*100</f>
        <v>-11.50380583121191</v>
      </c>
      <c r="M163" s="80">
        <f>M161+M162</f>
        <v>5409</v>
      </c>
      <c r="N163" s="25" t="s">
        <v>14</v>
      </c>
      <c r="O163" s="81">
        <f>(M163-M164)/M164*100</f>
        <v>-22.629094550135889</v>
      </c>
      <c r="P163" s="82">
        <f>P161+P162</f>
        <v>4583</v>
      </c>
      <c r="Q163" s="25" t="s">
        <v>14</v>
      </c>
      <c r="R163" s="83">
        <f>(P163-P164)/P164*100</f>
        <v>-28.647049665265449</v>
      </c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</row>
    <row r="164" spans="1:49" s="52" customFormat="1" ht="14.1" customHeight="1" thickBot="1" x14ac:dyDescent="0.3">
      <c r="A164" s="49"/>
      <c r="B164" s="112" t="s">
        <v>173</v>
      </c>
      <c r="C164" s="113"/>
      <c r="D164" s="67">
        <f>M164/G164*100</f>
        <v>6.6546139243536681E-2</v>
      </c>
      <c r="E164" s="68">
        <f>P164/J164*100</f>
        <v>0.292088109380926</v>
      </c>
      <c r="F164" s="69">
        <f>22+16</f>
        <v>38</v>
      </c>
      <c r="G164" s="70">
        <f>G149+G150</f>
        <v>10505493</v>
      </c>
      <c r="H164" s="97" t="s">
        <v>14</v>
      </c>
      <c r="I164" s="71">
        <f>(G164-G137-G138)/(G137+G138)*100</f>
        <v>9.9337226510186163</v>
      </c>
      <c r="J164" s="72">
        <f>J149+J150</f>
        <v>2198994</v>
      </c>
      <c r="K164" s="97" t="s">
        <v>14</v>
      </c>
      <c r="L164" s="71">
        <f>(J164-J137-J138)/(J137+J138)*100</f>
        <v>8.9851271323154425</v>
      </c>
      <c r="M164" s="70">
        <f>M149+M150</f>
        <v>6991</v>
      </c>
      <c r="N164" s="97" t="s">
        <v>14</v>
      </c>
      <c r="O164" s="71">
        <f>(M164-M137-M138)/(M137+M138)*100</f>
        <v>5.3972561435247997</v>
      </c>
      <c r="P164" s="72">
        <f>P149+P150</f>
        <v>6423</v>
      </c>
      <c r="Q164" s="97" t="s">
        <v>14</v>
      </c>
      <c r="R164" s="73">
        <f>(P164-P137-P138)/(P137+P138)*100</f>
        <v>14.716913734595463</v>
      </c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</row>
    <row r="165" spans="1:49" s="52" customFormat="1" ht="14.1" customHeight="1" x14ac:dyDescent="0.25">
      <c r="A165" s="49"/>
      <c r="B165" s="62"/>
      <c r="C165" s="62"/>
      <c r="D165" s="54"/>
      <c r="E165" s="54"/>
      <c r="F165" s="63"/>
      <c r="G165" s="64"/>
      <c r="H165" s="65"/>
      <c r="I165" s="66"/>
      <c r="J165" s="64"/>
      <c r="K165" s="65"/>
      <c r="L165" s="66"/>
      <c r="M165" s="64"/>
      <c r="N165" s="65"/>
      <c r="O165" s="66"/>
      <c r="P165" s="64"/>
      <c r="Q165" s="65"/>
      <c r="R165" s="66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</row>
    <row r="166" spans="1:49" ht="13.5" customHeight="1" x14ac:dyDescent="0.25">
      <c r="A166" s="1"/>
      <c r="B166" s="41" t="s">
        <v>60</v>
      </c>
      <c r="C166" s="42" t="s">
        <v>122</v>
      </c>
      <c r="D166" s="43"/>
      <c r="E166" s="44"/>
      <c r="F166" s="44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" x14ac:dyDescent="0.25">
      <c r="A167" s="1"/>
      <c r="B167" s="41" t="s">
        <v>61</v>
      </c>
      <c r="C167" s="42" t="s">
        <v>62</v>
      </c>
      <c r="D167" s="43"/>
      <c r="E167" s="44"/>
      <c r="F167" s="44"/>
      <c r="G167" s="44"/>
      <c r="H167" s="44"/>
      <c r="I167" s="44"/>
      <c r="J167" s="46"/>
      <c r="K167" s="46"/>
      <c r="L167" s="46"/>
      <c r="M167" s="46"/>
      <c r="N167" s="46"/>
      <c r="O167" s="46"/>
      <c r="P167" s="46"/>
      <c r="Q167" s="46"/>
      <c r="R167" s="46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3.5" customHeight="1" x14ac:dyDescent="0.25">
      <c r="A168" s="1"/>
      <c r="B168" s="48" t="s">
        <v>116</v>
      </c>
      <c r="C168" s="1" t="s">
        <v>117</v>
      </c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3.5" customHeight="1" x14ac:dyDescent="0.25">
      <c r="A169" s="1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3.5" customHeight="1" x14ac:dyDescent="0.25">
      <c r="A170" s="1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5.25" customHeight="1" x14ac:dyDescent="0.25">
      <c r="A171" s="1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3.5" customHeight="1" x14ac:dyDescent="0.25">
      <c r="A172" s="1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8" customHeight="1" x14ac:dyDescent="0.25"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 x14ac:dyDescent="0.25"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9:49" ht="15.75" customHeight="1" x14ac:dyDescent="0.25"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9:49" ht="10.35" customHeight="1" x14ac:dyDescent="0.25"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9:49" ht="15.75" customHeight="1" x14ac:dyDescent="0.25"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2" spans="19:49" ht="7.35" customHeight="1" x14ac:dyDescent="0.25"/>
    <row r="183" spans="19:49" ht="15.75" customHeight="1" x14ac:dyDescent="0.25"/>
    <row r="184" spans="19:49" ht="17.850000000000001" customHeight="1" x14ac:dyDescent="0.25"/>
    <row r="185" spans="19:49" ht="17.100000000000001" customHeight="1" x14ac:dyDescent="0.25"/>
    <row r="186" spans="19:49" ht="7.7" customHeight="1" x14ac:dyDescent="0.25"/>
    <row r="187" spans="19:49" ht="17.100000000000001" customHeight="1" x14ac:dyDescent="0.25"/>
    <row r="188" spans="19:49" ht="17.100000000000001" customHeight="1" x14ac:dyDescent="0.25"/>
    <row r="189" spans="19:49" ht="17.100000000000001" customHeight="1" x14ac:dyDescent="0.25"/>
    <row r="190" spans="19:49" ht="8.85" customHeight="1" x14ac:dyDescent="0.25"/>
    <row r="191" spans="19:49" ht="14.25" customHeight="1" x14ac:dyDescent="0.25"/>
    <row r="192" spans="19:49" ht="16.5" customHeight="1" x14ac:dyDescent="0.25"/>
    <row r="193" ht="12.75" customHeight="1" x14ac:dyDescent="0.25"/>
    <row r="194" ht="11.1" customHeight="1" x14ac:dyDescent="0.25"/>
    <row r="195" ht="10.7" customHeight="1" x14ac:dyDescent="0.25"/>
    <row r="196" ht="14.1" customHeight="1" x14ac:dyDescent="0.25"/>
  </sheetData>
  <protectedRanges>
    <protectedRange sqref="A128:XFD136 A165:XFD168 I163:J164 L163:M164 O163:P164 R163:XFD164 C163:G164 A137:A164 C137:XFD162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2025-03-14T06:11:19Z</cp:lastPrinted>
  <dcterms:created xsi:type="dcterms:W3CDTF">1998-09-21T15:00:50Z</dcterms:created>
  <dcterms:modified xsi:type="dcterms:W3CDTF">2025-03-14T06:12:21Z</dcterms:modified>
  <dc:language>zh-TW</dc:language>
</cp:coreProperties>
</file>