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本國銀行\國家風險\國家風險-洪仁亮(11203-\11309季報\2.新聞稿\新聞稿及附表\"/>
    </mc:Choice>
  </mc:AlternateContent>
  <bookViews>
    <workbookView xWindow="0" yWindow="0" windowWidth="14640" windowHeight="12225"/>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附表2!$A$1:$I$20</definedName>
    <definedName name="_xlnm.Print_Area" localSheetId="2">附表3!$A$1:$G$13</definedName>
    <definedName name="_xlnm.Print_Area" localSheetId="3">附表4!$A$1:$I$19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35" l="1"/>
  <c r="F16" i="35"/>
  <c r="E15" i="35"/>
  <c r="D16" i="35" l="1"/>
  <c r="C16" i="35"/>
  <c r="G16" i="37" l="1"/>
  <c r="F16" i="37"/>
  <c r="E14" i="35" l="1"/>
  <c r="E13" i="35"/>
  <c r="E12" i="35"/>
  <c r="E11" i="35"/>
  <c r="E10" i="35"/>
  <c r="E9" i="35"/>
  <c r="E8" i="35"/>
  <c r="E7" i="35"/>
  <c r="E6" i="35"/>
  <c r="C16" i="37" l="1"/>
  <c r="D16" i="37"/>
  <c r="E15" i="37"/>
  <c r="E14" i="37"/>
  <c r="E13" i="37"/>
  <c r="E12" i="37"/>
  <c r="E11" i="37"/>
  <c r="E10" i="37"/>
  <c r="E9" i="37"/>
  <c r="E8" i="37"/>
  <c r="E7" i="37"/>
  <c r="E6" i="37"/>
  <c r="F5" i="33" l="1"/>
  <c r="F6" i="33"/>
  <c r="F7" i="33"/>
  <c r="F8" i="33"/>
  <c r="B4" i="35"/>
  <c r="E4" i="35"/>
  <c r="B3" i="34" l="1"/>
  <c r="D3" i="34"/>
  <c r="H15" i="35"/>
  <c r="I15" i="35" s="1"/>
  <c r="H14" i="35"/>
  <c r="I14" i="35" s="1"/>
  <c r="H13" i="35"/>
  <c r="I13" i="35" s="1"/>
  <c r="H12" i="35"/>
  <c r="I12" i="35" s="1"/>
  <c r="H11" i="35"/>
  <c r="I11" i="35" s="1"/>
  <c r="H10" i="35"/>
  <c r="I10" i="35" s="1"/>
  <c r="H9" i="35"/>
  <c r="I9" i="35" s="1"/>
  <c r="H8" i="35"/>
  <c r="I8" i="35" s="1"/>
  <c r="H7" i="35"/>
  <c r="I7" i="35" s="1"/>
  <c r="H6" i="35"/>
  <c r="I6" i="35" s="1"/>
  <c r="C9" i="34" l="1"/>
  <c r="C9" i="33" l="1"/>
  <c r="E9" i="33"/>
  <c r="D9" i="34" l="1"/>
  <c r="D9" i="33"/>
  <c r="E9" i="34" l="1"/>
  <c r="B9" i="34"/>
  <c r="E4" i="37" l="1"/>
  <c r="B4" i="37"/>
  <c r="F8" i="34" l="1"/>
  <c r="G8" i="34" s="1"/>
  <c r="B9" i="33"/>
  <c r="F9" i="33" s="1"/>
  <c r="F9" i="34" l="1"/>
  <c r="G9" i="34" s="1"/>
  <c r="G9" i="33" l="1"/>
  <c r="H7" i="37" l="1"/>
  <c r="I7" i="37" s="1"/>
  <c r="H8" i="37"/>
  <c r="I8" i="37" s="1"/>
  <c r="H9" i="37"/>
  <c r="I9" i="37" s="1"/>
  <c r="H10" i="37"/>
  <c r="I10" i="37" s="1"/>
  <c r="H11" i="37"/>
  <c r="I11" i="37" s="1"/>
  <c r="H12" i="37"/>
  <c r="I12" i="37" s="1"/>
  <c r="H13" i="37"/>
  <c r="I13" i="37" s="1"/>
  <c r="H14" i="37"/>
  <c r="I14" i="37" s="1"/>
  <c r="H15" i="37"/>
  <c r="I15" i="37" s="1"/>
  <c r="H6" i="37"/>
  <c r="I6" i="37" s="1"/>
  <c r="F6" i="34" l="1"/>
  <c r="F7" i="34"/>
  <c r="F5" i="34"/>
  <c r="G7" i="34" l="1"/>
  <c r="G6" i="34"/>
  <c r="G5" i="34"/>
  <c r="H16" i="35" l="1"/>
  <c r="I16" i="35" s="1"/>
  <c r="H16" i="37" l="1"/>
  <c r="I16" i="37" s="1"/>
  <c r="G8" i="33"/>
  <c r="G6" i="33"/>
  <c r="G7" i="33" l="1"/>
  <c r="G5" i="33"/>
</calcChain>
</file>

<file path=xl/sharedStrings.xml><?xml version="1.0" encoding="utf-8"?>
<sst xmlns="http://schemas.openxmlformats.org/spreadsheetml/2006/main" count="89" uniqueCount="47">
  <si>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</si>
  <si>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</si>
  <si>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</si>
  <si>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</si>
  <si>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</si>
  <si>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</si>
  <si>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</si>
  <si>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</si>
  <si>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</si>
  <si>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</si>
  <si>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</si>
  <si>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</si>
  <si>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</si>
  <si>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</si>
  <si>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</si>
  <si>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</si>
  <si>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</si>
  <si>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</si>
  <si>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</si>
  <si>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</si>
  <si>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</si>
  <si>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</si>
  <si>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</si>
  <si>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</si>
  <si>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</si>
  <si>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</si>
  <si>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</si>
  <si>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</si>
  <si>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</si>
  <si>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</si>
  <si>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</si>
  <si>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</si>
  <si>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</si>
  <si>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澳大利亞</t>
    </r>
    <r>
      <rPr>
        <sz val="14"/>
        <rFont val="Times New Roman"/>
        <family val="1"/>
      </rPr>
      <t>(Australia)</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</si>
  <si>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</si>
  <si>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</si>
  <si>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</si>
  <si>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</si>
  <si>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</si>
  <si>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rPr>
        <sz val="14"/>
        <rFont val="標楷體"/>
        <family val="4"/>
        <charset val="136"/>
      </rPr>
      <t>新加坡</t>
    </r>
    <r>
      <rPr>
        <sz val="14"/>
        <rFont val="Times New Roman"/>
        <family val="1"/>
      </rPr>
      <t>(Singapore)</t>
    </r>
  </si>
  <si>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</si>
  <si>
    <t>113.6.30</t>
    <phoneticPr fontId="3" type="noConversion"/>
  </si>
  <si>
    <r>
      <t xml:space="preserve">        2.</t>
    </r>
    <r>
      <rPr>
        <sz val="11"/>
        <rFont val="標楷體"/>
        <family val="4"/>
        <charset val="136"/>
      </rPr>
      <t>美國、澳大利亞、法國及英國另包括其管轄之無人居住或小規模經濟及金融活動之屬地。</t>
    </r>
    <phoneticPr fontId="2" type="noConversion"/>
  </si>
  <si>
    <r>
      <t xml:space="preserve">        2.</t>
    </r>
    <r>
      <rPr>
        <sz val="11"/>
        <rFont val="標楷體"/>
        <family val="4"/>
        <charset val="136"/>
      </rPr>
      <t>美國、澳大利亞、英國及法國另包括其管轄之無人居住或小規模經濟及金融活動之屬地。</t>
    </r>
    <phoneticPr fontId="2" type="noConversion"/>
  </si>
  <si>
    <t>113.9.30</t>
    <phoneticPr fontId="3" type="noConversion"/>
  </si>
  <si>
    <r>
      <t xml:space="preserve">        3.</t>
    </r>
    <r>
      <rPr>
        <sz val="11"/>
        <rFont val="標楷體"/>
        <family val="4"/>
        <charset val="136"/>
      </rPr>
      <t>「最終債務人」</t>
    </r>
    <r>
      <rPr>
        <sz val="12"/>
        <rFont val="標楷體"/>
        <family val="4"/>
        <charset val="136"/>
      </rPr>
      <t>係指當直接交易對手無法依約償付債務時，依法負有不可撤銷之代償義務者。</t>
    </r>
    <phoneticPr fontId="3" type="noConversion"/>
  </si>
  <si>
    <r>
      <rPr>
        <sz val="14"/>
        <rFont val="標楷體"/>
        <family val="4"/>
        <charset val="136"/>
      </rPr>
      <t>開曼群島</t>
    </r>
    <r>
      <rPr>
        <sz val="14"/>
        <rFont val="Times New Roman"/>
        <family val="1"/>
      </rPr>
      <t>(Cayman Islands)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</si>
</sst>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 numFmtId="182" formatCode="#,##0_);[Red]\(#,##0\)"/>
  </numFmts>
  <fonts count="15">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
      <sz val="13"/>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2">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38" fontId="10" fillId="0" borderId="8" xfId="0" applyNumberFormat="1" applyFont="1" applyBorder="1" applyAlignment="1">
      <alignment horizontal="left"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1" applyNumberFormat="1" applyFont="1" applyFill="1" applyBorder="1">
      <alignment vertical="center"/>
    </xf>
    <xf numFmtId="0" fontId="10" fillId="0" borderId="0" xfId="0" applyFont="1" applyFill="1">
      <alignment vertical="center"/>
    </xf>
    <xf numFmtId="177" fontId="14" fillId="0" borderId="8" xfId="0" applyNumberFormat="1" applyFont="1" applyFill="1" applyBorder="1">
      <alignment vertical="center"/>
    </xf>
    <xf numFmtId="182" fontId="10" fillId="0" borderId="8" xfId="0" applyNumberFormat="1" applyFont="1" applyBorder="1" applyAlignment="1">
      <alignment horizontal="left" vertical="center" wrapText="1"/>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zoomScaleNormal="100" workbookViewId="0">
      <selection sqref="A1:G1"/>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60" t="s">
        <v>20</v>
      </c>
      <c r="B1" s="60"/>
      <c r="C1" s="60"/>
      <c r="D1" s="60"/>
      <c r="E1" s="60"/>
      <c r="F1" s="60"/>
      <c r="G1" s="60"/>
    </row>
    <row r="2" spans="1:10" ht="20.100000000000001" customHeight="1">
      <c r="G2" s="13" t="s">
        <v>28</v>
      </c>
    </row>
    <row r="3" spans="1:10" s="18" customFormat="1" ht="27" customHeight="1">
      <c r="A3" s="61" t="s">
        <v>6</v>
      </c>
      <c r="B3" s="63" t="s">
        <v>44</v>
      </c>
      <c r="C3" s="64"/>
      <c r="D3" s="63" t="s">
        <v>41</v>
      </c>
      <c r="E3" s="64"/>
      <c r="F3" s="58" t="s">
        <v>0</v>
      </c>
      <c r="G3" s="59"/>
    </row>
    <row r="4" spans="1:10" s="18" customFormat="1" ht="27" customHeight="1">
      <c r="A4" s="62"/>
      <c r="B4" s="4" t="s">
        <v>1</v>
      </c>
      <c r="C4" s="4" t="s">
        <v>2</v>
      </c>
      <c r="D4" s="4" t="s">
        <v>1</v>
      </c>
      <c r="E4" s="16" t="s">
        <v>2</v>
      </c>
      <c r="F4" s="8" t="s">
        <v>1</v>
      </c>
      <c r="G4" s="4" t="s">
        <v>3</v>
      </c>
    </row>
    <row r="5" spans="1:10" s="18" customFormat="1" ht="33" customHeight="1">
      <c r="A5" s="43" t="s">
        <v>8</v>
      </c>
      <c r="B5" s="46">
        <v>1696.78</v>
      </c>
      <c r="C5" s="51">
        <v>27.79</v>
      </c>
      <c r="D5" s="46">
        <v>1674.08</v>
      </c>
      <c r="E5" s="51">
        <v>28.55</v>
      </c>
      <c r="F5" s="46">
        <f>B5-D5</f>
        <v>22.700000000000045</v>
      </c>
      <c r="G5" s="51">
        <f>IF(D5=0,"_",ROUND(F5/D5*100,2))</f>
        <v>1.36</v>
      </c>
      <c r="H5" s="19"/>
      <c r="J5" s="20"/>
    </row>
    <row r="6" spans="1:10" s="18" customFormat="1" ht="33" customHeight="1">
      <c r="A6" s="44" t="s">
        <v>9</v>
      </c>
      <c r="B6" s="46">
        <v>850.15</v>
      </c>
      <c r="C6" s="52">
        <v>13.93</v>
      </c>
      <c r="D6" s="46">
        <v>822.34</v>
      </c>
      <c r="E6" s="52">
        <v>14.02</v>
      </c>
      <c r="F6" s="46">
        <f>B6-D6</f>
        <v>27.809999999999945</v>
      </c>
      <c r="G6" s="52">
        <f>IF(D6=0,"_",ROUND(F6/D6*100,2))</f>
        <v>3.38</v>
      </c>
      <c r="H6" s="19"/>
    </row>
    <row r="7" spans="1:10" s="18" customFormat="1" ht="33" customHeight="1">
      <c r="A7" s="44" t="s">
        <v>10</v>
      </c>
      <c r="B7" s="46">
        <v>3479.35</v>
      </c>
      <c r="C7" s="52">
        <v>57</v>
      </c>
      <c r="D7" s="46">
        <v>3295.46</v>
      </c>
      <c r="E7" s="52">
        <v>56.19</v>
      </c>
      <c r="F7" s="46">
        <f>B7-D7</f>
        <v>183.88999999999987</v>
      </c>
      <c r="G7" s="52">
        <f>IF(D7=0,"_",ROUND(F7/D7*100,2))</f>
        <v>5.58</v>
      </c>
      <c r="H7" s="19"/>
    </row>
    <row r="8" spans="1:10" s="18" customFormat="1" ht="33" customHeight="1">
      <c r="A8" s="35" t="s">
        <v>26</v>
      </c>
      <c r="B8" s="46">
        <v>77.989999999999995</v>
      </c>
      <c r="C8" s="53">
        <v>1.28</v>
      </c>
      <c r="D8" s="46">
        <v>72.83</v>
      </c>
      <c r="E8" s="53">
        <v>1.24</v>
      </c>
      <c r="F8" s="46">
        <f>B8-D8</f>
        <v>5.1599999999999966</v>
      </c>
      <c r="G8" s="53">
        <f>IF(D8=0,"_",ROUND(F8/D8*100,2))</f>
        <v>7.08</v>
      </c>
      <c r="H8" s="19"/>
    </row>
    <row r="9" spans="1:10" s="18" customFormat="1" ht="33" customHeight="1">
      <c r="A9" s="4" t="s">
        <v>11</v>
      </c>
      <c r="B9" s="50">
        <f>SUM(B5:B8)</f>
        <v>6104.2699999999995</v>
      </c>
      <c r="C9" s="50">
        <f>SUM(C5:C8)</f>
        <v>100</v>
      </c>
      <c r="D9" s="50">
        <f>SUM(D5:D8)</f>
        <v>5864.71</v>
      </c>
      <c r="E9" s="50">
        <f>SUM(E5:E8)</f>
        <v>99.999999999999986</v>
      </c>
      <c r="F9" s="50">
        <f>B9-D9</f>
        <v>239.55999999999949</v>
      </c>
      <c r="G9" s="50">
        <f>IF(D9=0,"_",ROUND(F9/D9*100,2))</f>
        <v>4.08</v>
      </c>
    </row>
    <row r="10" spans="1:10" ht="15.75" customHeight="1">
      <c r="A10" s="1" t="s">
        <v>4</v>
      </c>
    </row>
    <row r="11" spans="1:10" ht="15.75" customHeight="1">
      <c r="A11" s="1" t="s">
        <v>19</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66" t="s">
        <v>21</v>
      </c>
      <c r="B1" s="66"/>
      <c r="C1" s="66"/>
      <c r="D1" s="66"/>
      <c r="E1" s="66"/>
      <c r="F1" s="66"/>
      <c r="G1" s="66"/>
      <c r="H1" s="66"/>
      <c r="I1" s="66"/>
    </row>
    <row r="2" spans="1:10" ht="20.100000000000001" customHeight="1">
      <c r="A2" s="65" t="s">
        <v>29</v>
      </c>
      <c r="B2" s="65"/>
      <c r="C2" s="65"/>
      <c r="D2" s="65"/>
      <c r="E2" s="65"/>
      <c r="F2" s="65"/>
      <c r="G2" s="65"/>
      <c r="H2" s="65"/>
      <c r="I2" s="65"/>
    </row>
    <row r="3" spans="1:10" s="21" customFormat="1" ht="20.100000000000001" customHeight="1">
      <c r="A3" s="67" t="s">
        <v>12</v>
      </c>
      <c r="B3" s="70" t="s">
        <v>27</v>
      </c>
      <c r="C3" s="71"/>
      <c r="D3" s="71"/>
      <c r="E3" s="71"/>
      <c r="F3" s="71"/>
      <c r="G3" s="71"/>
      <c r="H3" s="71"/>
      <c r="I3" s="72"/>
    </row>
    <row r="4" spans="1:10" s="21" customFormat="1" ht="20.100000000000001" customHeight="1">
      <c r="A4" s="68"/>
      <c r="B4" s="73" t="str">
        <f>附表1!B3</f>
        <v>113.9.30</v>
      </c>
      <c r="C4" s="71"/>
      <c r="D4" s="72"/>
      <c r="E4" s="73" t="str">
        <f>附表1!D3</f>
        <v>113.6.30</v>
      </c>
      <c r="F4" s="71"/>
      <c r="G4" s="72"/>
      <c r="H4" s="70" t="s">
        <v>13</v>
      </c>
      <c r="I4" s="72"/>
    </row>
    <row r="5" spans="1:10" s="21" customFormat="1" ht="20.100000000000001" customHeight="1">
      <c r="A5" s="69"/>
      <c r="B5" s="22" t="s">
        <v>14</v>
      </c>
      <c r="C5" s="22" t="s">
        <v>15</v>
      </c>
      <c r="D5" s="23" t="s">
        <v>2</v>
      </c>
      <c r="E5" s="22" t="s">
        <v>14</v>
      </c>
      <c r="F5" s="22" t="s">
        <v>15</v>
      </c>
      <c r="G5" s="23" t="s">
        <v>2</v>
      </c>
      <c r="H5" s="22" t="s">
        <v>15</v>
      </c>
      <c r="I5" s="23" t="s">
        <v>3</v>
      </c>
    </row>
    <row r="6" spans="1:10" s="21" customFormat="1" ht="32.1" customHeight="1">
      <c r="A6" s="24" t="s">
        <v>30</v>
      </c>
      <c r="B6" s="25">
        <v>1</v>
      </c>
      <c r="C6" s="47">
        <v>1819.85</v>
      </c>
      <c r="D6" s="26">
        <v>29.81</v>
      </c>
      <c r="E6" s="25">
        <f t="shared" ref="E6:E15" si="0">RANK(F6,$F$6:$F$15)</f>
        <v>1</v>
      </c>
      <c r="F6" s="48">
        <v>1753.19</v>
      </c>
      <c r="G6" s="26">
        <v>29.89</v>
      </c>
      <c r="H6" s="26">
        <f>C6-F6</f>
        <v>66.659999999999854</v>
      </c>
      <c r="I6" s="27">
        <f t="shared" ref="I6:I15" si="1">IF(F6=0,"_",ROUND(H6/F6*100,2))</f>
        <v>3.8</v>
      </c>
      <c r="J6" s="49"/>
    </row>
    <row r="7" spans="1:10" s="21" customFormat="1" ht="32.1" customHeight="1">
      <c r="A7" s="24" t="s">
        <v>31</v>
      </c>
      <c r="B7" s="25">
        <v>2</v>
      </c>
      <c r="C7" s="47">
        <v>482.66</v>
      </c>
      <c r="D7" s="26">
        <v>7.91</v>
      </c>
      <c r="E7" s="25">
        <f t="shared" si="0"/>
        <v>2</v>
      </c>
      <c r="F7" s="48">
        <v>462.58</v>
      </c>
      <c r="G7" s="26">
        <v>7.89</v>
      </c>
      <c r="H7" s="26">
        <f t="shared" ref="H7:H15" si="2">C7-F7</f>
        <v>20.080000000000041</v>
      </c>
      <c r="I7" s="27">
        <f t="shared" si="1"/>
        <v>4.34</v>
      </c>
      <c r="J7" s="49"/>
    </row>
    <row r="8" spans="1:10" s="21" customFormat="1" ht="32.1" customHeight="1">
      <c r="A8" s="28" t="s">
        <v>32</v>
      </c>
      <c r="B8" s="25">
        <v>3</v>
      </c>
      <c r="C8" s="47">
        <v>446.15</v>
      </c>
      <c r="D8" s="26">
        <v>7.31</v>
      </c>
      <c r="E8" s="25">
        <f t="shared" si="0"/>
        <v>3</v>
      </c>
      <c r="F8" s="48">
        <v>406.77</v>
      </c>
      <c r="G8" s="26">
        <v>6.94</v>
      </c>
      <c r="H8" s="26">
        <f t="shared" si="2"/>
        <v>39.379999999999995</v>
      </c>
      <c r="I8" s="27">
        <f t="shared" si="1"/>
        <v>9.68</v>
      </c>
      <c r="J8" s="49"/>
    </row>
    <row r="9" spans="1:10" s="21" customFormat="1" ht="32.1" customHeight="1">
      <c r="A9" s="24" t="s">
        <v>33</v>
      </c>
      <c r="B9" s="25">
        <v>4</v>
      </c>
      <c r="C9" s="47">
        <v>401.87</v>
      </c>
      <c r="D9" s="26">
        <v>6.58</v>
      </c>
      <c r="E9" s="25">
        <f t="shared" si="0"/>
        <v>4</v>
      </c>
      <c r="F9" s="48">
        <v>374.23</v>
      </c>
      <c r="G9" s="26">
        <v>6.38</v>
      </c>
      <c r="H9" s="26">
        <f t="shared" si="2"/>
        <v>27.639999999999986</v>
      </c>
      <c r="I9" s="27">
        <f t="shared" si="1"/>
        <v>7.39</v>
      </c>
      <c r="J9" s="49"/>
    </row>
    <row r="10" spans="1:10" s="21" customFormat="1" ht="32.1" customHeight="1">
      <c r="A10" s="24" t="s">
        <v>35</v>
      </c>
      <c r="B10" s="42">
        <v>5</v>
      </c>
      <c r="C10" s="47">
        <v>355.13</v>
      </c>
      <c r="D10" s="26">
        <v>5.82</v>
      </c>
      <c r="E10" s="42">
        <f t="shared" si="0"/>
        <v>6</v>
      </c>
      <c r="F10" s="48">
        <v>303.42</v>
      </c>
      <c r="G10" s="26">
        <v>5.17</v>
      </c>
      <c r="H10" s="26">
        <f t="shared" si="2"/>
        <v>51.70999999999998</v>
      </c>
      <c r="I10" s="27">
        <f t="shared" si="1"/>
        <v>17.04</v>
      </c>
      <c r="J10" s="49"/>
    </row>
    <row r="11" spans="1:10" s="21" customFormat="1" ht="32.1" customHeight="1">
      <c r="A11" s="24" t="s">
        <v>34</v>
      </c>
      <c r="B11" s="42">
        <v>6</v>
      </c>
      <c r="C11" s="47">
        <v>321.95</v>
      </c>
      <c r="D11" s="26">
        <v>5.27</v>
      </c>
      <c r="E11" s="42">
        <f t="shared" si="0"/>
        <v>5</v>
      </c>
      <c r="F11" s="48">
        <v>333.78</v>
      </c>
      <c r="G11" s="26">
        <v>5.69</v>
      </c>
      <c r="H11" s="26">
        <f t="shared" si="2"/>
        <v>-11.829999999999984</v>
      </c>
      <c r="I11" s="27">
        <f t="shared" si="1"/>
        <v>-3.54</v>
      </c>
      <c r="J11" s="49"/>
    </row>
    <row r="12" spans="1:10" s="21" customFormat="1" ht="32.1" customHeight="1">
      <c r="A12" s="24" t="s">
        <v>36</v>
      </c>
      <c r="B12" s="25">
        <v>7</v>
      </c>
      <c r="C12" s="47">
        <v>205.56</v>
      </c>
      <c r="D12" s="26">
        <v>3.37</v>
      </c>
      <c r="E12" s="25">
        <f t="shared" si="0"/>
        <v>7</v>
      </c>
      <c r="F12" s="48">
        <v>202.49</v>
      </c>
      <c r="G12" s="26">
        <v>3.45</v>
      </c>
      <c r="H12" s="26">
        <f t="shared" si="2"/>
        <v>3.0699999999999932</v>
      </c>
      <c r="I12" s="27">
        <f t="shared" si="1"/>
        <v>1.52</v>
      </c>
      <c r="J12" s="49"/>
    </row>
    <row r="13" spans="1:10" s="21" customFormat="1" ht="32.1" customHeight="1">
      <c r="A13" s="24" t="s">
        <v>39</v>
      </c>
      <c r="B13" s="25">
        <v>8</v>
      </c>
      <c r="C13" s="26">
        <v>177.81</v>
      </c>
      <c r="D13" s="26">
        <v>2.91</v>
      </c>
      <c r="E13" s="25">
        <f t="shared" si="0"/>
        <v>8</v>
      </c>
      <c r="F13" s="54">
        <v>181.96</v>
      </c>
      <c r="G13" s="26">
        <v>3.1</v>
      </c>
      <c r="H13" s="26">
        <f t="shared" si="2"/>
        <v>-4.1500000000000057</v>
      </c>
      <c r="I13" s="27">
        <f t="shared" si="1"/>
        <v>-2.2799999999999998</v>
      </c>
      <c r="J13" s="49"/>
    </row>
    <row r="14" spans="1:10" s="21" customFormat="1" ht="32.1" customHeight="1">
      <c r="A14" s="24" t="s">
        <v>37</v>
      </c>
      <c r="B14" s="25">
        <v>9</v>
      </c>
      <c r="C14" s="26">
        <v>172.59</v>
      </c>
      <c r="D14" s="26">
        <v>2.83</v>
      </c>
      <c r="E14" s="25">
        <f t="shared" si="0"/>
        <v>9</v>
      </c>
      <c r="F14" s="54">
        <v>161.05000000000001</v>
      </c>
      <c r="G14" s="26">
        <v>2.75</v>
      </c>
      <c r="H14" s="26">
        <f t="shared" si="2"/>
        <v>11.539999999999992</v>
      </c>
      <c r="I14" s="27">
        <f t="shared" si="1"/>
        <v>7.17</v>
      </c>
      <c r="J14" s="49"/>
    </row>
    <row r="15" spans="1:10" s="21" customFormat="1" ht="32.1" customHeight="1">
      <c r="A15" s="24" t="s">
        <v>38</v>
      </c>
      <c r="B15" s="25">
        <v>10</v>
      </c>
      <c r="C15" s="26">
        <v>159.83000000000001</v>
      </c>
      <c r="D15" s="26">
        <v>2.62</v>
      </c>
      <c r="E15" s="25">
        <f t="shared" si="0"/>
        <v>10</v>
      </c>
      <c r="F15" s="54">
        <v>160.38</v>
      </c>
      <c r="G15" s="26">
        <v>2.7399999999999998</v>
      </c>
      <c r="H15" s="26">
        <f t="shared" si="2"/>
        <v>-0.54999999999998295</v>
      </c>
      <c r="I15" s="27">
        <f t="shared" si="1"/>
        <v>-0.34</v>
      </c>
      <c r="J15" s="49"/>
    </row>
    <row r="16" spans="1:10" s="21" customFormat="1" ht="32.1" customHeight="1">
      <c r="A16" s="29" t="s">
        <v>40</v>
      </c>
      <c r="B16" s="29"/>
      <c r="C16" s="38">
        <f>SUM(C6:C15)</f>
        <v>4543.3999999999996</v>
      </c>
      <c r="D16" s="38">
        <f>SUM(D6:D15)</f>
        <v>74.430000000000007</v>
      </c>
      <c r="E16" s="29"/>
      <c r="F16" s="38">
        <f>SUM(F6:F15)</f>
        <v>4339.8500000000004</v>
      </c>
      <c r="G16" s="30">
        <f>SUM(G6:G15)</f>
        <v>73.999999999999986</v>
      </c>
      <c r="H16" s="39">
        <f>C16-F16</f>
        <v>203.54999999999927</v>
      </c>
      <c r="I16" s="31">
        <f>IF(F16=0,"_",ROUND(H16/F16*100,2))</f>
        <v>4.6900000000000004</v>
      </c>
      <c r="J16" s="49"/>
    </row>
    <row r="17" spans="1:4">
      <c r="A17" s="12" t="s">
        <v>5</v>
      </c>
      <c r="D17" s="11"/>
    </row>
    <row r="18" spans="1:4">
      <c r="A18" s="1" t="s">
        <v>43</v>
      </c>
    </row>
    <row r="19" spans="1:4">
      <c r="A19" s="1"/>
    </row>
    <row r="20" spans="1:4">
      <c r="A20"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election sqref="A1:G1"/>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74" t="s">
        <v>22</v>
      </c>
      <c r="B1" s="74"/>
      <c r="C1" s="74"/>
      <c r="D1" s="74"/>
      <c r="E1" s="74"/>
      <c r="F1" s="74"/>
      <c r="G1" s="74"/>
    </row>
    <row r="2" spans="1:7" ht="20.100000000000001" customHeight="1">
      <c r="A2" s="81" t="s">
        <v>28</v>
      </c>
      <c r="B2" s="81"/>
      <c r="C2" s="81"/>
      <c r="D2" s="81"/>
      <c r="E2" s="81"/>
      <c r="F2" s="81"/>
      <c r="G2" s="81"/>
    </row>
    <row r="3" spans="1:7" s="34" customFormat="1" ht="27" customHeight="1">
      <c r="A3" s="75" t="s">
        <v>7</v>
      </c>
      <c r="B3" s="79" t="str">
        <f>附表1!B3:C3</f>
        <v>113.9.30</v>
      </c>
      <c r="C3" s="80"/>
      <c r="D3" s="79" t="str">
        <f>附表1!D3:E3</f>
        <v>113.6.30</v>
      </c>
      <c r="E3" s="80"/>
      <c r="F3" s="77" t="s">
        <v>0</v>
      </c>
      <c r="G3" s="78"/>
    </row>
    <row r="4" spans="1:7" s="34" customFormat="1" ht="27" customHeight="1">
      <c r="A4" s="76"/>
      <c r="B4" s="7" t="s">
        <v>1</v>
      </c>
      <c r="C4" s="17" t="s">
        <v>2</v>
      </c>
      <c r="D4" s="4" t="s">
        <v>1</v>
      </c>
      <c r="E4" s="37" t="s">
        <v>2</v>
      </c>
      <c r="F4" s="9" t="s">
        <v>1</v>
      </c>
      <c r="G4" s="7" t="s">
        <v>3</v>
      </c>
    </row>
    <row r="5" spans="1:7" s="34" customFormat="1" ht="33" customHeight="1">
      <c r="A5" s="14" t="s">
        <v>8</v>
      </c>
      <c r="B5" s="51">
        <v>1689.02</v>
      </c>
      <c r="C5" s="51">
        <v>28.17</v>
      </c>
      <c r="D5" s="51">
        <v>1670.16</v>
      </c>
      <c r="E5" s="51">
        <v>29.05</v>
      </c>
      <c r="F5" s="46">
        <f>B5-D5</f>
        <v>18.8599999999999</v>
      </c>
      <c r="G5" s="51">
        <f t="shared" ref="G5:G8" si="0">IF(D5=0,"_",ROUND(F5/D5*100,2))</f>
        <v>1.1299999999999999</v>
      </c>
    </row>
    <row r="6" spans="1:7" s="34" customFormat="1" ht="33" customHeight="1">
      <c r="A6" s="15" t="s">
        <v>9</v>
      </c>
      <c r="B6" s="52">
        <v>988.14</v>
      </c>
      <c r="C6" s="52">
        <v>16.48</v>
      </c>
      <c r="D6" s="52">
        <v>929.87</v>
      </c>
      <c r="E6" s="52">
        <v>16.170000000000002</v>
      </c>
      <c r="F6" s="46">
        <f>B6-D6</f>
        <v>58.269999999999982</v>
      </c>
      <c r="G6" s="52">
        <f t="shared" si="0"/>
        <v>6.27</v>
      </c>
    </row>
    <row r="7" spans="1:7" s="34" customFormat="1" ht="33" customHeight="1">
      <c r="A7" s="15" t="s">
        <v>10</v>
      </c>
      <c r="B7" s="52">
        <v>3239.49</v>
      </c>
      <c r="C7" s="52">
        <v>54.02</v>
      </c>
      <c r="D7" s="52">
        <v>3075.2</v>
      </c>
      <c r="E7" s="52">
        <v>53.48</v>
      </c>
      <c r="F7" s="46">
        <f>B7-D7</f>
        <v>164.28999999999996</v>
      </c>
      <c r="G7" s="52">
        <f t="shared" si="0"/>
        <v>5.34</v>
      </c>
    </row>
    <row r="8" spans="1:7" s="34" customFormat="1" ht="33" customHeight="1">
      <c r="A8" s="36" t="s">
        <v>25</v>
      </c>
      <c r="B8" s="53">
        <v>79.790000000000006</v>
      </c>
      <c r="C8" s="53">
        <v>1.33</v>
      </c>
      <c r="D8" s="53">
        <v>74.760000000000005</v>
      </c>
      <c r="E8" s="53">
        <v>1.3</v>
      </c>
      <c r="F8" s="46">
        <f>B8-D8</f>
        <v>5.0300000000000011</v>
      </c>
      <c r="G8" s="53">
        <f t="shared" si="0"/>
        <v>6.73</v>
      </c>
    </row>
    <row r="9" spans="1:7" s="34" customFormat="1" ht="33" customHeight="1">
      <c r="A9" s="17" t="s">
        <v>17</v>
      </c>
      <c r="B9" s="50">
        <f>SUM(B5:B8)</f>
        <v>5996.44</v>
      </c>
      <c r="C9" s="50">
        <f>SUM(C5:C8)</f>
        <v>100.00000000000001</v>
      </c>
      <c r="D9" s="50">
        <f>SUM(D5:D8)</f>
        <v>5749.99</v>
      </c>
      <c r="E9" s="50">
        <f>SUM(E5:E8)</f>
        <v>99.999999999999986</v>
      </c>
      <c r="F9" s="50">
        <f>B9-D9</f>
        <v>246.44999999999982</v>
      </c>
      <c r="G9" s="50">
        <f>IF(D9=0,"_",ROUND(F9/D9*100,2))</f>
        <v>4.29</v>
      </c>
    </row>
    <row r="10" spans="1:7" s="3" customFormat="1">
      <c r="A10" s="1" t="s">
        <v>4</v>
      </c>
    </row>
    <row r="11" spans="1:7" s="3" customFormat="1">
      <c r="A11" s="1" t="s">
        <v>23</v>
      </c>
    </row>
    <row r="12" spans="1:7" s="3" customFormat="1" ht="16.5">
      <c r="A12" s="1" t="s">
        <v>45</v>
      </c>
      <c r="B12" s="5"/>
    </row>
    <row r="13" spans="1:7">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66" t="s">
        <v>24</v>
      </c>
      <c r="B1" s="66"/>
      <c r="C1" s="66"/>
      <c r="D1" s="66"/>
      <c r="E1" s="66"/>
      <c r="F1" s="66"/>
      <c r="G1" s="66"/>
      <c r="H1" s="66"/>
      <c r="I1" s="66"/>
    </row>
    <row r="2" spans="1:11" ht="20.100000000000001" customHeight="1">
      <c r="A2" s="65" t="s">
        <v>29</v>
      </c>
      <c r="B2" s="65"/>
      <c r="C2" s="65"/>
      <c r="D2" s="65"/>
      <c r="E2" s="65"/>
      <c r="F2" s="65"/>
      <c r="G2" s="65"/>
      <c r="H2" s="65"/>
      <c r="I2" s="65"/>
    </row>
    <row r="3" spans="1:11" s="21" customFormat="1" ht="20.100000000000001" customHeight="1">
      <c r="A3" s="67" t="s">
        <v>12</v>
      </c>
      <c r="B3" s="70" t="s">
        <v>18</v>
      </c>
      <c r="C3" s="71"/>
      <c r="D3" s="71"/>
      <c r="E3" s="71"/>
      <c r="F3" s="71"/>
      <c r="G3" s="71"/>
      <c r="H3" s="71"/>
      <c r="I3" s="72"/>
    </row>
    <row r="4" spans="1:11" s="21" customFormat="1" ht="20.100000000000001" customHeight="1">
      <c r="A4" s="68"/>
      <c r="B4" s="70" t="str">
        <f>附表2!B4:D4</f>
        <v>113.9.30</v>
      </c>
      <c r="C4" s="71"/>
      <c r="D4" s="72"/>
      <c r="E4" s="70" t="str">
        <f>附表2!E4:G4</f>
        <v>113.6.30</v>
      </c>
      <c r="F4" s="71"/>
      <c r="G4" s="72"/>
      <c r="H4" s="70" t="s">
        <v>13</v>
      </c>
      <c r="I4" s="72"/>
    </row>
    <row r="5" spans="1:11" s="21" customFormat="1" ht="20.100000000000001" customHeight="1">
      <c r="A5" s="69"/>
      <c r="B5" s="22" t="s">
        <v>14</v>
      </c>
      <c r="C5" s="22" t="s">
        <v>15</v>
      </c>
      <c r="D5" s="23" t="s">
        <v>2</v>
      </c>
      <c r="E5" s="22" t="s">
        <v>14</v>
      </c>
      <c r="F5" s="22" t="s">
        <v>15</v>
      </c>
      <c r="G5" s="23" t="s">
        <v>2</v>
      </c>
      <c r="H5" s="22" t="s">
        <v>15</v>
      </c>
      <c r="I5" s="23" t="s">
        <v>3</v>
      </c>
    </row>
    <row r="6" spans="1:11" s="21" customFormat="1" ht="32.1" customHeight="1">
      <c r="A6" s="24" t="s">
        <v>30</v>
      </c>
      <c r="B6" s="25">
        <v>1</v>
      </c>
      <c r="C6" s="41">
        <v>1778.59</v>
      </c>
      <c r="D6" s="56">
        <v>29.66</v>
      </c>
      <c r="E6" s="25">
        <f t="shared" ref="E6:E15" si="0">RANK(F6,$F$6:$F$15,0)</f>
        <v>1</v>
      </c>
      <c r="F6" s="41">
        <v>1717.92</v>
      </c>
      <c r="G6" s="26">
        <v>29.88</v>
      </c>
      <c r="H6" s="26">
        <f>C6-F6</f>
        <v>60.669999999999845</v>
      </c>
      <c r="I6" s="27">
        <f t="shared" ref="I6:I15" si="1">IF(F6=0,"_",ROUND(H6/F6*100,2))</f>
        <v>3.53</v>
      </c>
    </row>
    <row r="7" spans="1:11" s="21" customFormat="1" ht="32.1" customHeight="1">
      <c r="A7" s="24" t="s">
        <v>31</v>
      </c>
      <c r="B7" s="25">
        <v>2</v>
      </c>
      <c r="C7" s="41">
        <v>571.64</v>
      </c>
      <c r="D7" s="56">
        <v>9.5399999999999991</v>
      </c>
      <c r="E7" s="25">
        <f t="shared" si="0"/>
        <v>2</v>
      </c>
      <c r="F7" s="41">
        <v>550.46</v>
      </c>
      <c r="G7" s="26">
        <v>9.57</v>
      </c>
      <c r="H7" s="26">
        <f t="shared" ref="H7:H15" si="2">C7-F7</f>
        <v>21.17999999999995</v>
      </c>
      <c r="I7" s="27">
        <f t="shared" si="1"/>
        <v>3.85</v>
      </c>
    </row>
    <row r="8" spans="1:11" s="21" customFormat="1" ht="32.1" customHeight="1">
      <c r="A8" s="57" t="s">
        <v>32</v>
      </c>
      <c r="B8" s="25">
        <v>3</v>
      </c>
      <c r="C8" s="45">
        <v>434.01</v>
      </c>
      <c r="D8" s="56">
        <v>7.24</v>
      </c>
      <c r="E8" s="25">
        <f t="shared" si="0"/>
        <v>3</v>
      </c>
      <c r="F8" s="45">
        <v>396.4</v>
      </c>
      <c r="G8" s="26">
        <v>6.89</v>
      </c>
      <c r="H8" s="26">
        <f t="shared" si="2"/>
        <v>37.610000000000014</v>
      </c>
      <c r="I8" s="27">
        <f t="shared" si="1"/>
        <v>9.49</v>
      </c>
    </row>
    <row r="9" spans="1:11" s="21" customFormat="1" ht="32.1" customHeight="1">
      <c r="A9" s="24" t="s">
        <v>35</v>
      </c>
      <c r="B9" s="25">
        <v>4</v>
      </c>
      <c r="C9" s="45">
        <v>384.52</v>
      </c>
      <c r="D9" s="56">
        <v>6.41</v>
      </c>
      <c r="E9" s="25">
        <f t="shared" si="0"/>
        <v>4</v>
      </c>
      <c r="F9" s="45">
        <v>349.86</v>
      </c>
      <c r="G9" s="26">
        <v>6.08</v>
      </c>
      <c r="H9" s="26">
        <f t="shared" si="2"/>
        <v>34.659999999999968</v>
      </c>
      <c r="I9" s="27">
        <f t="shared" si="1"/>
        <v>9.91</v>
      </c>
    </row>
    <row r="10" spans="1:11" s="21" customFormat="1" ht="32.1" customHeight="1">
      <c r="A10" s="24" t="s">
        <v>33</v>
      </c>
      <c r="B10" s="25">
        <v>5</v>
      </c>
      <c r="C10" s="41">
        <v>360.86</v>
      </c>
      <c r="D10" s="56">
        <v>6.02</v>
      </c>
      <c r="E10" s="25">
        <f t="shared" si="0"/>
        <v>5</v>
      </c>
      <c r="F10" s="41">
        <v>334.4</v>
      </c>
      <c r="G10" s="26">
        <v>5.82</v>
      </c>
      <c r="H10" s="26">
        <f t="shared" si="2"/>
        <v>26.460000000000036</v>
      </c>
      <c r="I10" s="27">
        <f t="shared" si="1"/>
        <v>7.91</v>
      </c>
    </row>
    <row r="11" spans="1:11" s="21" customFormat="1" ht="32.1" customHeight="1">
      <c r="A11" s="24" t="s">
        <v>34</v>
      </c>
      <c r="B11" s="25">
        <v>6</v>
      </c>
      <c r="C11" s="41">
        <v>236.99</v>
      </c>
      <c r="D11" s="56">
        <v>3.95</v>
      </c>
      <c r="E11" s="25">
        <f t="shared" si="0"/>
        <v>6</v>
      </c>
      <c r="F11" s="41">
        <v>237.97</v>
      </c>
      <c r="G11" s="26">
        <v>4.1399999999999997</v>
      </c>
      <c r="H11" s="26">
        <f t="shared" si="2"/>
        <v>-0.97999999999998977</v>
      </c>
      <c r="I11" s="27">
        <f t="shared" si="1"/>
        <v>-0.41</v>
      </c>
    </row>
    <row r="12" spans="1:11" s="21" customFormat="1" ht="32.1" customHeight="1">
      <c r="A12" s="57" t="s">
        <v>37</v>
      </c>
      <c r="B12" s="42">
        <v>7</v>
      </c>
      <c r="C12" s="41">
        <v>206.15</v>
      </c>
      <c r="D12" s="56">
        <v>3.44</v>
      </c>
      <c r="E12" s="42">
        <f t="shared" si="0"/>
        <v>8</v>
      </c>
      <c r="F12" s="41">
        <v>192.3</v>
      </c>
      <c r="G12" s="26">
        <v>3.34</v>
      </c>
      <c r="H12" s="26">
        <f t="shared" si="2"/>
        <v>13.849999999999994</v>
      </c>
      <c r="I12" s="27">
        <f t="shared" si="1"/>
        <v>7.2</v>
      </c>
    </row>
    <row r="13" spans="1:11" s="21" customFormat="1" ht="32.1" customHeight="1">
      <c r="A13" s="24" t="s">
        <v>38</v>
      </c>
      <c r="B13" s="42">
        <v>8</v>
      </c>
      <c r="C13" s="45">
        <v>197.23</v>
      </c>
      <c r="D13" s="56">
        <v>3.29</v>
      </c>
      <c r="E13" s="42">
        <f t="shared" si="0"/>
        <v>7</v>
      </c>
      <c r="F13" s="45">
        <v>195.35</v>
      </c>
      <c r="G13" s="26">
        <v>3.4</v>
      </c>
      <c r="H13" s="26">
        <f t="shared" si="2"/>
        <v>1.8799999999999955</v>
      </c>
      <c r="I13" s="27">
        <f t="shared" si="1"/>
        <v>0.96</v>
      </c>
    </row>
    <row r="14" spans="1:11" s="21" customFormat="1" ht="32.1" customHeight="1">
      <c r="A14" s="24" t="s">
        <v>36</v>
      </c>
      <c r="B14" s="42">
        <v>9</v>
      </c>
      <c r="C14" s="45">
        <v>145.82</v>
      </c>
      <c r="D14" s="56">
        <v>2.4300000000000002</v>
      </c>
      <c r="E14" s="42">
        <f t="shared" si="0"/>
        <v>10</v>
      </c>
      <c r="F14" s="45">
        <v>140.80000000000001</v>
      </c>
      <c r="G14" s="26">
        <v>2.4500000000000002</v>
      </c>
      <c r="H14" s="26">
        <f t="shared" si="2"/>
        <v>5.0199999999999818</v>
      </c>
      <c r="I14" s="27">
        <f t="shared" si="1"/>
        <v>3.57</v>
      </c>
    </row>
    <row r="15" spans="1:11" s="55" customFormat="1" ht="32.1" customHeight="1">
      <c r="A15" s="24" t="s">
        <v>46</v>
      </c>
      <c r="B15" s="42">
        <v>10</v>
      </c>
      <c r="C15" s="45">
        <v>145.28</v>
      </c>
      <c r="D15" s="56">
        <v>2.42</v>
      </c>
      <c r="E15" s="42">
        <f t="shared" si="0"/>
        <v>9</v>
      </c>
      <c r="F15" s="45">
        <v>141.87</v>
      </c>
      <c r="G15" s="26">
        <v>2.4700000000000002</v>
      </c>
      <c r="H15" s="26">
        <f t="shared" si="2"/>
        <v>3.4099999999999966</v>
      </c>
      <c r="I15" s="27">
        <f t="shared" si="1"/>
        <v>2.4</v>
      </c>
      <c r="J15" s="32"/>
      <c r="K15" s="33"/>
    </row>
    <row r="16" spans="1:11" s="21" customFormat="1" ht="32.1" customHeight="1">
      <c r="A16" s="29" t="s">
        <v>16</v>
      </c>
      <c r="B16" s="29"/>
      <c r="C16" s="40">
        <f>SUM(C6:C15)</f>
        <v>4461.0899999999992</v>
      </c>
      <c r="D16" s="30">
        <f>SUM(D6:D15)</f>
        <v>74.40000000000002</v>
      </c>
      <c r="E16" s="29"/>
      <c r="F16" s="40">
        <f>SUM(F6:F15)</f>
        <v>4257.33</v>
      </c>
      <c r="G16" s="30">
        <f>SUM(G6:G15)</f>
        <v>74.040000000000006</v>
      </c>
      <c r="H16" s="39">
        <f>C16-F16</f>
        <v>203.75999999999931</v>
      </c>
      <c r="I16" s="31">
        <f>IF(F16=0,"_",ROUND(H16/F16*100,2))</f>
        <v>4.79</v>
      </c>
    </row>
    <row r="17" spans="1:4">
      <c r="A17" s="12" t="s">
        <v>5</v>
      </c>
      <c r="D17" s="11"/>
    </row>
    <row r="18" spans="1:4">
      <c r="A18" s="1" t="s">
        <v>42</v>
      </c>
    </row>
    <row r="19" spans="1:4">
      <c r="A19" s="1"/>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18076</cp:lastModifiedBy>
  <cp:lastPrinted>2023-12-18T03:47:25Z</cp:lastPrinted>
  <dcterms:created xsi:type="dcterms:W3CDTF">2021-02-22T06:46:19Z</dcterms:created>
  <dcterms:modified xsi:type="dcterms:W3CDTF">2024-11-28T02:24:17Z</dcterms:modified>
</cp:coreProperties>
</file>