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900" tabRatio="597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附表2!$A$1:$G$49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62913"/>
  <fileRecoveryPr autoRecover="0"/>
</workbook>
</file>

<file path=xl/calcChain.xml><?xml version="1.0" encoding="utf-8"?>
<calcChain xmlns="http://schemas.openxmlformats.org/spreadsheetml/2006/main">
  <c r="F17" i="13" l="1"/>
  <c r="F41" i="13"/>
  <c r="F46" i="13"/>
  <c r="G46" i="13" s="1"/>
  <c r="F45" i="13"/>
  <c r="F44" i="13"/>
  <c r="F43" i="13"/>
  <c r="G42" i="13"/>
  <c r="F42" i="13"/>
  <c r="F40" i="13"/>
  <c r="F39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F7" i="13"/>
  <c r="G7" i="13" s="1"/>
  <c r="E58" i="65"/>
  <c r="E62" i="65" s="1"/>
  <c r="E63" i="65" s="1"/>
  <c r="D58" i="65"/>
  <c r="D62" i="65" s="1"/>
  <c r="D63" i="65" s="1"/>
  <c r="C58" i="65"/>
  <c r="I36" i="13"/>
  <c r="I34" i="13"/>
  <c r="I30" i="13"/>
  <c r="I25" i="13"/>
  <c r="I20" i="13"/>
  <c r="I18" i="13"/>
  <c r="I13" i="13"/>
  <c r="I8" i="13"/>
  <c r="I7" i="13"/>
  <c r="H30" i="13"/>
  <c r="H25" i="13"/>
  <c r="H13" i="13"/>
  <c r="H8" i="13"/>
  <c r="H46" i="13"/>
  <c r="H34" i="13"/>
  <c r="H36" i="13"/>
  <c r="H20" i="13"/>
  <c r="H18" i="13"/>
  <c r="H7" i="13"/>
  <c r="H9" i="13"/>
  <c r="G14" i="13" l="1"/>
  <c r="D59" i="65"/>
  <c r="C62" i="65"/>
  <c r="C63" i="65" s="1"/>
  <c r="C59" i="65"/>
</calcChain>
</file>

<file path=xl/sharedStrings.xml><?xml version="1.0" encoding="utf-8"?>
<sst xmlns="http://schemas.openxmlformats.org/spreadsheetml/2006/main" count="122" uniqueCount="85">
  <si>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</si>
  <si>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</si>
  <si>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</si>
  <si>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</si>
  <si>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</si>
  <si>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</si>
  <si>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</si>
  <si>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</si>
  <si>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</si>
  <si>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</si>
  <si>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</si>
  <si>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</si>
  <si>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</si>
  <si>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</si>
  <si>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</si>
  <si>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</si>
  <si>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</si>
  <si>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</si>
  <si>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</si>
  <si>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</si>
  <si>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</si>
  <si>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</si>
  <si>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</si>
  <si>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</si>
  <si>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</si>
  <si>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</si>
  <si>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</si>
  <si>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</si>
  <si>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</si>
  <si>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</si>
  <si>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</si>
  <si>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</si>
  <si>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</si>
  <si>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</si>
  <si>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</si>
  <si>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</si>
  <si>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</si>
  <si>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</si>
  <si>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</si>
  <si>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</si>
  <si>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</si>
  <si>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</si>
  <si>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</si>
  <si>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</si>
  <si>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</si>
  <si>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</si>
  <si>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</si>
  <si>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</si>
  <si>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</si>
  <si>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</si>
  <si>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</si>
  <si>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</si>
  <si>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</si>
  <si>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</si>
  <si>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</si>
  <si>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</si>
  <si>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</si>
  <si>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</si>
  <si>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</si>
  <si>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</si>
  <si>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</si>
  <si>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</si>
  <si>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</si>
  <si>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</si>
  <si>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</si>
  <si>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</si>
  <si>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</si>
  <si>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</si>
  <si>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</si>
  <si>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</si>
  <si>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</si>
  <si>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</si>
  <si>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</si>
  <si>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</si>
  <si>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</si>
  <si>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</si>
  <si>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</si>
  <si>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</si>
  <si>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</si>
  <si>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</si>
  <si>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</si>
  <si>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</si>
  <si>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17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</si>
  <si>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16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</si>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</sst>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1" formatCode="#,##0_ "/>
    <numFmt numFmtId="182" formatCode="_(* #,##0_);_(* \(#,##0\);_(* &quot;-&quot;_);_(@_)"/>
    <numFmt numFmtId="183" formatCode="_(* #,##0_);_(* \-#,##0_);_(* &quot;-&quot;_);_(@_)"/>
    <numFmt numFmtId="184" formatCode="_(* #,##0.00_);_(* \(#,##0.00\);_(* &quot;-&quot;_);_(@_)"/>
    <numFmt numFmtId="185" formatCode="#,##0.00_ "/>
  </numFmts>
  <fonts count="37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2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2" fontId="5" fillId="0" borderId="0" xfId="0" applyNumberFormat="1" applyFont="1" applyAlignment="1" applyProtection="1">
      <alignment horizontal="centerContinuous"/>
    </xf>
    <xf numFmtId="183" fontId="5" fillId="0" borderId="0" xfId="0" applyNumberFormat="1" applyFont="1" applyProtection="1"/>
    <xf numFmtId="182" fontId="5" fillId="0" borderId="0" xfId="0" applyNumberFormat="1" applyFont="1" applyProtection="1"/>
    <xf numFmtId="182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2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2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2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2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Alignment="1">
      <alignment horizontal="center" vertical="center" wrapText="1"/>
    </xf>
    <xf numFmtId="182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2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2" fontId="13" fillId="0" borderId="4" xfId="0" applyNumberFormat="1" applyFont="1" applyFill="1" applyBorder="1" applyAlignment="1">
      <alignment horizontal="center" vertical="center"/>
    </xf>
    <xf numFmtId="182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1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177" fontId="27" fillId="0" borderId="0" xfId="0" applyNumberFormat="1" applyFont="1" applyAlignment="1" applyProtection="1">
      <alignment horizontal="center" vertical="center" wrapText="1"/>
    </xf>
    <xf numFmtId="182" fontId="27" fillId="0" borderId="0" xfId="0" applyNumberFormat="1" applyFont="1" applyAlignment="1" applyProtection="1">
      <alignment horizontal="center" vertical="center" wrapText="1"/>
    </xf>
    <xf numFmtId="185" fontId="27" fillId="0" borderId="0" xfId="0" applyNumberFormat="1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184" fontId="27" fillId="0" borderId="0" xfId="0" applyNumberFormat="1" applyFont="1" applyAlignment="1" applyProtection="1">
      <alignment horizontal="center" vertical="center" wrapText="1"/>
    </xf>
    <xf numFmtId="2" fontId="5" fillId="0" borderId="0" xfId="0" applyNumberFormat="1" applyFont="1" applyFill="1"/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3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183" fontId="27" fillId="0" borderId="0" xfId="0" applyNumberFormat="1" applyFont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2" fontId="1" fillId="0" borderId="0" xfId="0" applyNumberFormat="1" applyFont="1" applyFill="1"/>
    <xf numFmtId="0" fontId="31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2" fontId="1" fillId="0" borderId="8" xfId="0" applyNumberFormat="1" applyFont="1" applyFill="1" applyBorder="1" applyAlignment="1">
      <alignment horizontal="centerContinuous" vertical="center" wrapText="1"/>
    </xf>
    <xf numFmtId="182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0" fontId="32" fillId="0" borderId="11" xfId="3" applyFont="1" applyFill="1" applyBorder="1" applyAlignment="1" applyProtection="1">
      <alignment horizontal="left" vertical="center"/>
      <protection hidden="1"/>
    </xf>
    <xf numFmtId="182" fontId="24" fillId="0" borderId="15" xfId="0" applyNumberFormat="1" applyFont="1" applyFill="1" applyBorder="1" applyAlignment="1" applyProtection="1">
      <alignment horizontal="right" vertical="center"/>
      <protection locked="0"/>
    </xf>
    <xf numFmtId="182" fontId="24" fillId="0" borderId="1" xfId="0" applyNumberFormat="1" applyFont="1" applyFill="1" applyBorder="1" applyAlignment="1" applyProtection="1">
      <alignment horizontal="right" vertical="center"/>
      <protection locked="0"/>
    </xf>
    <xf numFmtId="182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2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2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2" fontId="23" fillId="0" borderId="6" xfId="0" applyNumberFormat="1" applyFont="1" applyFill="1" applyBorder="1" applyAlignment="1" applyProtection="1">
      <alignment horizontal="right" vertical="center"/>
      <protection locked="0"/>
    </xf>
    <xf numFmtId="41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2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2" fontId="23" fillId="0" borderId="2" xfId="0" applyNumberFormat="1" applyFont="1" applyFill="1" applyBorder="1" applyAlignment="1" applyProtection="1">
      <alignment horizontal="right" vertical="center"/>
      <protection locked="0"/>
    </xf>
    <xf numFmtId="182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3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2" fontId="35" fillId="0" borderId="5" xfId="0" applyNumberFormat="1" applyFont="1" applyFill="1" applyBorder="1" applyProtection="1"/>
    <xf numFmtId="182" fontId="35" fillId="0" borderId="25" xfId="0" applyNumberFormat="1" applyFont="1" applyFill="1" applyBorder="1" applyProtection="1"/>
    <xf numFmtId="179" fontId="35" fillId="0" borderId="5" xfId="0" applyNumberFormat="1" applyFont="1" applyFill="1" applyBorder="1" applyProtection="1"/>
    <xf numFmtId="179" fontId="35" fillId="0" borderId="25" xfId="0" applyNumberFormat="1" applyFont="1" applyFill="1" applyBorder="1" applyProtection="1"/>
    <xf numFmtId="181" fontId="35" fillId="0" borderId="5" xfId="0" applyNumberFormat="1" applyFont="1" applyFill="1" applyBorder="1" applyProtection="1"/>
    <xf numFmtId="181" fontId="35" fillId="0" borderId="25" xfId="0" applyNumberFormat="1" applyFont="1" applyFill="1" applyBorder="1" applyProtection="1"/>
    <xf numFmtId="179" fontId="35" fillId="0" borderId="2" xfId="0" applyNumberFormat="1" applyFont="1" applyFill="1" applyBorder="1" applyProtection="1"/>
    <xf numFmtId="179" fontId="35" fillId="0" borderId="32" xfId="0" applyNumberFormat="1" applyFont="1" applyFill="1" applyBorder="1" applyProtection="1"/>
    <xf numFmtId="0" fontId="35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2" fontId="1" fillId="0" borderId="15" xfId="0" applyNumberFormat="1" applyFont="1" applyBorder="1" applyAlignment="1" applyProtection="1">
      <alignment horizontal="right" vertical="center"/>
      <protection locked="0"/>
    </xf>
    <xf numFmtId="183" fontId="1" fillId="0" borderId="15" xfId="0" applyNumberFormat="1" applyFont="1" applyBorder="1" applyAlignment="1" applyProtection="1">
      <alignment horizontal="right" vertical="center"/>
    </xf>
    <xf numFmtId="0" fontId="1" fillId="0" borderId="13" xfId="3" applyFont="1" applyBorder="1" applyAlignment="1" applyProtection="1">
      <alignment horizontal="left" vertical="center"/>
      <protection hidden="1"/>
    </xf>
    <xf numFmtId="182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3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2" fontId="1" fillId="0" borderId="20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  <protection locked="0"/>
    </xf>
    <xf numFmtId="183" fontId="1" fillId="0" borderId="21" xfId="0" applyNumberFormat="1" applyFont="1" applyBorder="1" applyAlignment="1" applyProtection="1">
      <alignment horizontal="right" vertical="center"/>
    </xf>
    <xf numFmtId="183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5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2" fontId="1" fillId="0" borderId="22" xfId="0" applyNumberFormat="1" applyFont="1" applyBorder="1" applyAlignment="1" applyProtection="1">
      <alignment horizontal="right" vertical="center"/>
      <protection locked="0"/>
    </xf>
    <xf numFmtId="183" fontId="1" fillId="0" borderId="23" xfId="0" applyNumberFormat="1" applyFont="1" applyBorder="1" applyAlignment="1" applyProtection="1">
      <alignment horizontal="right" vertical="center"/>
    </xf>
    <xf numFmtId="183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2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2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3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3" fontId="8" fillId="0" borderId="17" xfId="0" applyNumberFormat="1" applyFont="1" applyBorder="1" applyAlignment="1" applyProtection="1">
      <alignment horizontal="centerContinuous" vertical="center" wrapText="1"/>
    </xf>
    <xf numFmtId="183" fontId="5" fillId="0" borderId="23" xfId="3" applyNumberFormat="1" applyFont="1" applyBorder="1" applyAlignment="1" applyProtection="1">
      <alignment horizontal="center" vertical="center"/>
      <protection hidden="1"/>
    </xf>
    <xf numFmtId="182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3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2" fontId="1" fillId="0" borderId="0" xfId="3" applyNumberFormat="1" applyFont="1" applyProtection="1">
      <protection hidden="1"/>
    </xf>
    <xf numFmtId="182" fontId="29" fillId="0" borderId="0" xfId="3" applyNumberFormat="1" applyFont="1" applyProtection="1">
      <protection hidden="1"/>
    </xf>
    <xf numFmtId="10" fontId="29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37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30" fillId="0" borderId="3" xfId="3" applyNumberFormat="1" applyFont="1" applyFill="1" applyBorder="1" applyAlignment="1" applyProtection="1">
      <alignment horizontal="right"/>
      <protection hidden="1"/>
    </xf>
    <xf numFmtId="0" fontId="33" fillId="0" borderId="0" xfId="0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/>
    <cellStyle name="一般" xfId="0" builtinId="0"/>
    <cellStyle name="一般 2" xfId="2"/>
    <cellStyle name="一般_衍交月報" xfId="3"/>
    <cellStyle name="千分位[0] 2" xfId="4"/>
    <cellStyle name="百分比" xfId="5" builtinId="5"/>
    <cellStyle name="百分比 2" xfId="6"/>
    <cellStyle name="超連結 2" xfId="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313688</xdr:colOff>
      <xdr:row>43</xdr:row>
      <xdr:rowOff>158962</xdr:rowOff>
    </xdr:to>
    <xdr:sp macro="" textlink="">
      <xdr:nvSpPr>
        <xdr:cNvPr id="10246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313688</xdr:colOff>
      <xdr:row>43</xdr:row>
      <xdr:rowOff>158962</xdr:rowOff>
    </xdr:to>
    <xdr:sp macro="" textlink="">
      <xdr:nvSpPr>
        <xdr:cNvPr id="10244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313688</xdr:colOff>
      <xdr:row>43</xdr:row>
      <xdr:rowOff>158962</xdr:rowOff>
    </xdr:to>
    <xdr:sp macro="" textlink="">
      <xdr:nvSpPr>
        <xdr:cNvPr id="10242" name="shapetype_202" hidden="1"/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66"/>
  <sheetViews>
    <sheetView tabSelected="1" view="pageBreakPreview" zoomScale="85" zoomScaleNormal="85" zoomScaleSheetLayoutView="85" zoomScalePageLayoutView="85" workbookViewId="0">
      <selection activeCell="K8" sqref="K8"/>
    </sheetView>
  </sheetViews>
  <sheetFormatPr defaultColWidth="8.77734375" defaultRowHeight="16.5"/>
  <cols>
    <col min="1" max="1" width="48.44140625" style="18" customWidth="1"/>
    <col min="2" max="2" width="17.21875" style="19" customWidth="1"/>
    <col min="3" max="3" width="20.21875" style="19" customWidth="1"/>
    <col min="4" max="4" width="18.109375" style="19" customWidth="1"/>
    <col min="5" max="5" width="16.77734375" style="42" customWidth="1"/>
    <col min="6" max="6" width="17.5546875" style="15" hidden="1" customWidth="1"/>
    <col min="7" max="7" width="13.77734375" style="15" customWidth="1"/>
    <col min="8" max="16384" width="8.77734375" style="15"/>
  </cols>
  <sheetData>
    <row r="1" spans="1:8" ht="30.75" thickBot="1">
      <c r="A1" s="171" t="s">
        <v>56</v>
      </c>
      <c r="B1" s="171"/>
      <c r="C1" s="171"/>
      <c r="D1" s="171"/>
      <c r="E1" s="171"/>
      <c r="F1" s="14" t="s">
        <v>8</v>
      </c>
    </row>
    <row r="2" spans="1:8" ht="31.15" customHeight="1">
      <c r="A2" s="172" t="s">
        <v>3</v>
      </c>
      <c r="B2" s="172"/>
      <c r="C2" s="172"/>
      <c r="D2" s="172"/>
      <c r="E2" s="172"/>
      <c r="F2" s="16" t="s">
        <v>2</v>
      </c>
    </row>
    <row r="3" spans="1:8" ht="19.5">
      <c r="A3" s="173" t="s">
        <v>82</v>
      </c>
      <c r="B3" s="173"/>
      <c r="C3" s="173"/>
      <c r="D3" s="173"/>
      <c r="E3" s="173"/>
      <c r="F3" s="17"/>
    </row>
    <row r="4" spans="1:8" ht="18" thickBot="1">
      <c r="A4" s="56"/>
      <c r="B4" s="57"/>
      <c r="C4" s="57"/>
      <c r="D4" s="174" t="s">
        <v>17</v>
      </c>
      <c r="E4" s="174"/>
      <c r="F4" s="19"/>
    </row>
    <row r="5" spans="1:8" s="21" customFormat="1" ht="39" customHeight="1">
      <c r="A5" s="58" t="s">
        <v>18</v>
      </c>
      <c r="B5" s="59" t="s">
        <v>9</v>
      </c>
      <c r="C5" s="60"/>
      <c r="D5" s="61"/>
      <c r="E5" s="62"/>
      <c r="F5" s="20" t="s">
        <v>0</v>
      </c>
    </row>
    <row r="6" spans="1:8" s="21" customFormat="1" ht="24.75" customHeight="1" thickBot="1">
      <c r="A6" s="63"/>
      <c r="B6" s="64" t="s">
        <v>10</v>
      </c>
      <c r="C6" s="65" t="s">
        <v>11</v>
      </c>
      <c r="D6" s="65" t="s">
        <v>19</v>
      </c>
      <c r="E6" s="66" t="s">
        <v>12</v>
      </c>
      <c r="F6" s="22"/>
    </row>
    <row r="7" spans="1:8" s="21" customFormat="1" ht="28.15" customHeight="1" thickBot="1">
      <c r="A7" s="67" t="s">
        <v>20</v>
      </c>
      <c r="B7" s="68">
        <v>1315797</v>
      </c>
      <c r="C7" s="69">
        <v>1584274</v>
      </c>
      <c r="D7" s="70">
        <v>2900071</v>
      </c>
      <c r="E7" s="71">
        <v>12.93</v>
      </c>
      <c r="F7" s="23">
        <v>348376</v>
      </c>
      <c r="G7" s="24"/>
      <c r="H7" s="25"/>
    </row>
    <row r="8" spans="1:8" s="21" customFormat="1" ht="28.15" customHeight="1">
      <c r="A8" s="72" t="s">
        <v>21</v>
      </c>
      <c r="B8" s="73">
        <v>1315797</v>
      </c>
      <c r="C8" s="73">
        <v>299850</v>
      </c>
      <c r="D8" s="73">
        <v>1615647</v>
      </c>
      <c r="E8" s="74">
        <v>7.2</v>
      </c>
      <c r="F8" s="26">
        <v>324465</v>
      </c>
      <c r="G8" s="24"/>
      <c r="H8" s="25"/>
    </row>
    <row r="9" spans="1:8" s="21" customFormat="1" ht="24" hidden="1" customHeight="1" thickBot="1">
      <c r="A9" s="72" t="s">
        <v>22</v>
      </c>
      <c r="B9" s="73">
        <v>0</v>
      </c>
      <c r="C9" s="73">
        <v>0</v>
      </c>
      <c r="D9" s="73">
        <v>0</v>
      </c>
      <c r="E9" s="75">
        <v>0</v>
      </c>
      <c r="F9" s="26">
        <v>0</v>
      </c>
      <c r="G9" s="27"/>
      <c r="H9" s="25"/>
    </row>
    <row r="10" spans="1:8" s="21" customFormat="1" ht="24" hidden="1" customHeight="1" thickBot="1">
      <c r="A10" s="72" t="s">
        <v>23</v>
      </c>
      <c r="B10" s="73">
        <v>1307394</v>
      </c>
      <c r="C10" s="73">
        <v>278599</v>
      </c>
      <c r="D10" s="73">
        <v>1585993</v>
      </c>
      <c r="E10" s="75">
        <v>7.07</v>
      </c>
      <c r="F10" s="26">
        <v>324465</v>
      </c>
      <c r="G10" s="27"/>
      <c r="H10" s="25"/>
    </row>
    <row r="11" spans="1:8" s="21" customFormat="1" ht="24" hidden="1" customHeight="1" thickBot="1">
      <c r="A11" s="72" t="s">
        <v>24</v>
      </c>
      <c r="B11" s="73">
        <v>2871</v>
      </c>
      <c r="C11" s="73">
        <v>5888</v>
      </c>
      <c r="D11" s="73">
        <v>8759</v>
      </c>
      <c r="E11" s="75">
        <v>0.04</v>
      </c>
      <c r="F11" s="26">
        <v>0</v>
      </c>
      <c r="G11" s="27"/>
      <c r="H11" s="25"/>
    </row>
    <row r="12" spans="1:8" s="21" customFormat="1" ht="24" hidden="1" customHeight="1" thickBot="1">
      <c r="A12" s="72" t="s">
        <v>25</v>
      </c>
      <c r="B12" s="73">
        <v>5532</v>
      </c>
      <c r="C12" s="73">
        <v>15363</v>
      </c>
      <c r="D12" s="73">
        <v>20895</v>
      </c>
      <c r="E12" s="75">
        <v>0.09</v>
      </c>
      <c r="F12" s="26">
        <v>0</v>
      </c>
      <c r="G12" s="27"/>
      <c r="H12" s="25"/>
    </row>
    <row r="13" spans="1:8" s="21" customFormat="1" ht="24.75" customHeight="1" thickBot="1">
      <c r="A13" s="72" t="s">
        <v>26</v>
      </c>
      <c r="B13" s="73">
        <v>0</v>
      </c>
      <c r="C13" s="73">
        <v>1284424</v>
      </c>
      <c r="D13" s="73">
        <v>1284424</v>
      </c>
      <c r="E13" s="75">
        <v>5.73</v>
      </c>
      <c r="F13" s="26">
        <v>23911</v>
      </c>
      <c r="G13" s="24"/>
      <c r="H13" s="25"/>
    </row>
    <row r="14" spans="1:8" s="21" customFormat="1" ht="24" hidden="1" customHeight="1" thickBot="1">
      <c r="A14" s="72" t="s">
        <v>27</v>
      </c>
      <c r="B14" s="73">
        <v>0</v>
      </c>
      <c r="C14" s="73">
        <v>678801</v>
      </c>
      <c r="D14" s="73">
        <v>678801</v>
      </c>
      <c r="E14" s="75">
        <v>3.03</v>
      </c>
      <c r="F14" s="26">
        <v>4378</v>
      </c>
      <c r="G14" s="27"/>
      <c r="H14" s="25"/>
    </row>
    <row r="15" spans="1:8" s="21" customFormat="1" ht="24" hidden="1" customHeight="1" thickBot="1">
      <c r="A15" s="72" t="s">
        <v>28</v>
      </c>
      <c r="B15" s="73">
        <v>0</v>
      </c>
      <c r="C15" s="73">
        <v>605623</v>
      </c>
      <c r="D15" s="73">
        <v>605623</v>
      </c>
      <c r="E15" s="75">
        <v>2.7</v>
      </c>
      <c r="F15" s="26">
        <v>19533</v>
      </c>
      <c r="G15" s="27"/>
      <c r="H15" s="25"/>
    </row>
    <row r="16" spans="1:8" s="21" customFormat="1" ht="24" hidden="1" customHeight="1" thickBot="1">
      <c r="A16" s="72" t="s">
        <v>29</v>
      </c>
      <c r="B16" s="73">
        <v>0</v>
      </c>
      <c r="C16" s="73">
        <v>0</v>
      </c>
      <c r="D16" s="73">
        <v>0</v>
      </c>
      <c r="E16" s="75">
        <v>0</v>
      </c>
      <c r="F16" s="26">
        <v>0</v>
      </c>
      <c r="G16" s="27"/>
      <c r="H16" s="25"/>
    </row>
    <row r="17" spans="1:8" s="21" customFormat="1" ht="24" hidden="1" customHeight="1" thickBot="1">
      <c r="A17" s="76" t="s">
        <v>30</v>
      </c>
      <c r="B17" s="77">
        <v>0</v>
      </c>
      <c r="C17" s="77">
        <v>0</v>
      </c>
      <c r="D17" s="77">
        <v>0</v>
      </c>
      <c r="E17" s="75">
        <v>0</v>
      </c>
      <c r="F17" s="26">
        <v>0</v>
      </c>
      <c r="G17" s="27"/>
      <c r="H17" s="25"/>
    </row>
    <row r="18" spans="1:8" s="21" customFormat="1" ht="30" customHeight="1" thickBot="1">
      <c r="A18" s="78" t="s">
        <v>31</v>
      </c>
      <c r="B18" s="68">
        <v>6337313</v>
      </c>
      <c r="C18" s="69">
        <v>13066389</v>
      </c>
      <c r="D18" s="70">
        <v>19403702</v>
      </c>
      <c r="E18" s="71">
        <v>86.52</v>
      </c>
      <c r="F18" s="23">
        <v>3496142</v>
      </c>
      <c r="G18" s="24"/>
      <c r="H18" s="25"/>
    </row>
    <row r="19" spans="1:8" s="21" customFormat="1" ht="30" customHeight="1">
      <c r="A19" s="79" t="s">
        <v>32</v>
      </c>
      <c r="B19" s="73">
        <v>6337313</v>
      </c>
      <c r="C19" s="73">
        <v>13063525</v>
      </c>
      <c r="D19" s="73">
        <v>19400838</v>
      </c>
      <c r="E19" s="75">
        <v>86.51</v>
      </c>
      <c r="F19" s="26">
        <v>3474556</v>
      </c>
      <c r="G19" s="24"/>
      <c r="H19" s="25"/>
    </row>
    <row r="20" spans="1:8" s="21" customFormat="1" ht="24" hidden="1" customHeight="1" thickBot="1">
      <c r="A20" s="72" t="s">
        <v>33</v>
      </c>
      <c r="B20" s="73">
        <v>196828</v>
      </c>
      <c r="C20" s="73">
        <v>1961859</v>
      </c>
      <c r="D20" s="73">
        <v>2158687</v>
      </c>
      <c r="E20" s="75">
        <v>9.6300000000000008</v>
      </c>
      <c r="F20" s="26">
        <v>299570</v>
      </c>
      <c r="G20" s="27"/>
      <c r="H20" s="25"/>
    </row>
    <row r="21" spans="1:8" s="21" customFormat="1" ht="24" hidden="1" customHeight="1" thickBot="1">
      <c r="A21" s="72" t="s">
        <v>34</v>
      </c>
      <c r="B21" s="73">
        <v>6034049</v>
      </c>
      <c r="C21" s="73">
        <v>10332444</v>
      </c>
      <c r="D21" s="73">
        <v>16366493</v>
      </c>
      <c r="E21" s="75">
        <v>72.98</v>
      </c>
      <c r="F21" s="26">
        <v>2894391</v>
      </c>
      <c r="G21" s="27"/>
      <c r="H21" s="25"/>
    </row>
    <row r="22" spans="1:8" s="21" customFormat="1" ht="24" hidden="1" customHeight="1" thickBot="1">
      <c r="A22" s="72" t="s">
        <v>35</v>
      </c>
      <c r="B22" s="73">
        <v>46834</v>
      </c>
      <c r="C22" s="73">
        <v>16057</v>
      </c>
      <c r="D22" s="73">
        <v>62891</v>
      </c>
      <c r="E22" s="75">
        <v>0.28000000000000003</v>
      </c>
      <c r="F22" s="26">
        <v>37034</v>
      </c>
      <c r="G22" s="27"/>
      <c r="H22" s="25"/>
    </row>
    <row r="23" spans="1:8" s="21" customFormat="1" ht="24" hidden="1" customHeight="1" thickBot="1">
      <c r="A23" s="72" t="s">
        <v>36</v>
      </c>
      <c r="B23" s="73">
        <v>30389</v>
      </c>
      <c r="C23" s="73">
        <v>384523</v>
      </c>
      <c r="D23" s="73">
        <v>414912</v>
      </c>
      <c r="E23" s="75">
        <v>1.85</v>
      </c>
      <c r="F23" s="26">
        <v>123383</v>
      </c>
      <c r="G23" s="27"/>
      <c r="H23" s="25"/>
    </row>
    <row r="24" spans="1:8" s="21" customFormat="1" ht="24" hidden="1" customHeight="1" thickBot="1">
      <c r="A24" s="72" t="s">
        <v>37</v>
      </c>
      <c r="B24" s="73">
        <v>29213</v>
      </c>
      <c r="C24" s="73">
        <v>368642</v>
      </c>
      <c r="D24" s="73">
        <v>397855</v>
      </c>
      <c r="E24" s="75">
        <v>1.77</v>
      </c>
      <c r="F24" s="26">
        <v>120178</v>
      </c>
      <c r="G24" s="27"/>
      <c r="H24" s="25"/>
    </row>
    <row r="25" spans="1:8" s="21" customFormat="1" ht="26.65" customHeight="1" thickBot="1">
      <c r="A25" s="72" t="s">
        <v>38</v>
      </c>
      <c r="B25" s="73">
        <v>0</v>
      </c>
      <c r="C25" s="73">
        <v>2864</v>
      </c>
      <c r="D25" s="73">
        <v>2864</v>
      </c>
      <c r="E25" s="75">
        <v>0.01</v>
      </c>
      <c r="F25" s="26">
        <v>21586</v>
      </c>
      <c r="G25" s="24"/>
      <c r="H25" s="25"/>
    </row>
    <row r="26" spans="1:8" s="21" customFormat="1" ht="24" hidden="1" customHeight="1" thickBot="1">
      <c r="A26" s="72" t="s">
        <v>27</v>
      </c>
      <c r="B26" s="73">
        <v>0</v>
      </c>
      <c r="C26" s="73">
        <v>1332</v>
      </c>
      <c r="D26" s="73">
        <v>1332</v>
      </c>
      <c r="E26" s="75">
        <v>0</v>
      </c>
      <c r="F26" s="26">
        <v>9984</v>
      </c>
      <c r="G26" s="27"/>
      <c r="H26" s="25"/>
    </row>
    <row r="27" spans="1:8" s="21" customFormat="1" ht="24" hidden="1" customHeight="1" thickBot="1">
      <c r="A27" s="72" t="s">
        <v>39</v>
      </c>
      <c r="B27" s="73">
        <v>0</v>
      </c>
      <c r="C27" s="73">
        <v>1532</v>
      </c>
      <c r="D27" s="73">
        <v>1532</v>
      </c>
      <c r="E27" s="75">
        <v>0.01</v>
      </c>
      <c r="F27" s="26">
        <v>11602</v>
      </c>
      <c r="G27" s="27"/>
      <c r="H27" s="25"/>
    </row>
    <row r="28" spans="1:8" s="21" customFormat="1" ht="24" hidden="1" customHeight="1" thickBot="1">
      <c r="A28" s="72" t="s">
        <v>24</v>
      </c>
      <c r="B28" s="73">
        <v>0</v>
      </c>
      <c r="C28" s="73">
        <v>0</v>
      </c>
      <c r="D28" s="73">
        <v>0</v>
      </c>
      <c r="E28" s="75">
        <v>0</v>
      </c>
      <c r="F28" s="26">
        <v>0</v>
      </c>
      <c r="G28" s="27"/>
      <c r="H28" s="25"/>
    </row>
    <row r="29" spans="1:8" s="21" customFormat="1" ht="24" hidden="1" customHeight="1" thickBot="1">
      <c r="A29" s="76" t="s">
        <v>25</v>
      </c>
      <c r="B29" s="77">
        <v>0</v>
      </c>
      <c r="C29" s="77">
        <v>0</v>
      </c>
      <c r="D29" s="77">
        <v>0</v>
      </c>
      <c r="E29" s="75">
        <v>0</v>
      </c>
      <c r="F29" s="28">
        <v>0</v>
      </c>
      <c r="G29" s="27"/>
      <c r="H29" s="25"/>
    </row>
    <row r="30" spans="1:8" s="21" customFormat="1" ht="30" customHeight="1" thickBot="1">
      <c r="A30" s="78" t="s">
        <v>40</v>
      </c>
      <c r="B30" s="70">
        <v>77661</v>
      </c>
      <c r="C30" s="70">
        <v>32162</v>
      </c>
      <c r="D30" s="70">
        <v>109823</v>
      </c>
      <c r="E30" s="71">
        <v>0.49</v>
      </c>
      <c r="F30" s="23">
        <v>2400</v>
      </c>
      <c r="G30" s="24"/>
      <c r="H30" s="25"/>
    </row>
    <row r="31" spans="1:8" s="21" customFormat="1" ht="30" customHeight="1" thickBot="1">
      <c r="A31" s="80" t="s">
        <v>21</v>
      </c>
      <c r="B31" s="73">
        <v>93</v>
      </c>
      <c r="C31" s="73">
        <v>3477</v>
      </c>
      <c r="D31" s="73">
        <v>3570</v>
      </c>
      <c r="E31" s="74">
        <v>0.02</v>
      </c>
      <c r="F31" s="29">
        <v>19</v>
      </c>
      <c r="G31" s="24"/>
      <c r="H31" s="25"/>
    </row>
    <row r="32" spans="1:8" s="21" customFormat="1" ht="30" customHeight="1" thickBot="1">
      <c r="A32" s="76" t="s">
        <v>26</v>
      </c>
      <c r="B32" s="77">
        <v>77568</v>
      </c>
      <c r="C32" s="77">
        <v>28685</v>
      </c>
      <c r="D32" s="77">
        <v>106253</v>
      </c>
      <c r="E32" s="75">
        <v>0.47</v>
      </c>
      <c r="F32" s="30">
        <v>2381</v>
      </c>
      <c r="G32" s="24"/>
      <c r="H32" s="25"/>
    </row>
    <row r="33" spans="1:8" s="21" customFormat="1" ht="30" customHeight="1" thickBot="1">
      <c r="A33" s="78" t="s">
        <v>41</v>
      </c>
      <c r="B33" s="70">
        <v>0</v>
      </c>
      <c r="C33" s="70">
        <v>10242</v>
      </c>
      <c r="D33" s="70">
        <v>10242</v>
      </c>
      <c r="E33" s="71">
        <v>0.05</v>
      </c>
      <c r="F33" s="23">
        <v>0</v>
      </c>
      <c r="G33" s="24"/>
      <c r="H33" s="25"/>
    </row>
    <row r="34" spans="1:8" s="21" customFormat="1" ht="30" customHeight="1">
      <c r="A34" s="80" t="s">
        <v>21</v>
      </c>
      <c r="B34" s="73">
        <v>0</v>
      </c>
      <c r="C34" s="73">
        <v>7846</v>
      </c>
      <c r="D34" s="73">
        <v>7846</v>
      </c>
      <c r="E34" s="75">
        <v>0.04</v>
      </c>
      <c r="F34" s="26">
        <v>0</v>
      </c>
      <c r="G34" s="24"/>
      <c r="H34" s="25"/>
    </row>
    <row r="35" spans="1:8" s="21" customFormat="1" ht="30" customHeight="1" thickBot="1">
      <c r="A35" s="76" t="s">
        <v>26</v>
      </c>
      <c r="B35" s="77">
        <v>0</v>
      </c>
      <c r="C35" s="77">
        <v>2396</v>
      </c>
      <c r="D35" s="77">
        <v>2396</v>
      </c>
      <c r="E35" s="75">
        <v>0.01</v>
      </c>
      <c r="F35" s="28">
        <v>0</v>
      </c>
      <c r="G35" s="24"/>
      <c r="H35" s="25"/>
    </row>
    <row r="36" spans="1:8" s="21" customFormat="1" ht="30" customHeight="1" thickBot="1">
      <c r="A36" s="81" t="s">
        <v>42</v>
      </c>
      <c r="B36" s="70">
        <v>7730771</v>
      </c>
      <c r="C36" s="70">
        <v>14693067</v>
      </c>
      <c r="D36" s="70">
        <v>22423838</v>
      </c>
      <c r="E36" s="71">
        <v>99.99</v>
      </c>
      <c r="F36" s="23">
        <v>3846918</v>
      </c>
      <c r="G36" s="24"/>
      <c r="H36" s="25"/>
    </row>
    <row r="37" spans="1:8" s="21" customFormat="1" ht="30" customHeight="1" thickBot="1">
      <c r="A37" s="82" t="s">
        <v>43</v>
      </c>
      <c r="B37" s="70">
        <v>0</v>
      </c>
      <c r="C37" s="70">
        <v>2945</v>
      </c>
      <c r="D37" s="70">
        <v>2945</v>
      </c>
      <c r="E37" s="71">
        <v>0.01</v>
      </c>
      <c r="F37" s="31">
        <v>0</v>
      </c>
      <c r="G37" s="24"/>
      <c r="H37" s="25"/>
    </row>
    <row r="38" spans="1:8" s="21" customFormat="1" ht="24" hidden="1" customHeight="1" thickBot="1">
      <c r="A38" s="83" t="s">
        <v>44</v>
      </c>
      <c r="B38" s="73">
        <v>0</v>
      </c>
      <c r="C38" s="73">
        <v>2945</v>
      </c>
      <c r="D38" s="73">
        <v>2945</v>
      </c>
      <c r="E38" s="74">
        <v>0.01</v>
      </c>
      <c r="F38" s="32">
        <v>0</v>
      </c>
      <c r="G38" s="24"/>
      <c r="H38" s="25"/>
    </row>
    <row r="39" spans="1:8" s="21" customFormat="1" ht="24" hidden="1" customHeight="1" thickBot="1">
      <c r="A39" s="72" t="s">
        <v>45</v>
      </c>
      <c r="B39" s="73">
        <v>0</v>
      </c>
      <c r="C39" s="73">
        <v>0</v>
      </c>
      <c r="D39" s="73">
        <v>0</v>
      </c>
      <c r="E39" s="84">
        <v>0</v>
      </c>
      <c r="F39" s="26">
        <v>0</v>
      </c>
      <c r="G39" s="24"/>
      <c r="H39" s="25"/>
    </row>
    <row r="40" spans="1:8" s="21" customFormat="1" ht="24" hidden="1" customHeight="1" thickBot="1">
      <c r="A40" s="72" t="s">
        <v>46</v>
      </c>
      <c r="B40" s="73">
        <v>0</v>
      </c>
      <c r="C40" s="73">
        <v>0</v>
      </c>
      <c r="D40" s="73">
        <v>0</v>
      </c>
      <c r="E40" s="84">
        <v>0</v>
      </c>
      <c r="F40" s="26">
        <v>0</v>
      </c>
      <c r="G40" s="24"/>
      <c r="H40" s="25"/>
    </row>
    <row r="41" spans="1:8" s="21" customFormat="1" ht="24" hidden="1" customHeight="1" thickBot="1">
      <c r="A41" s="83" t="s">
        <v>47</v>
      </c>
      <c r="B41" s="77">
        <v>0</v>
      </c>
      <c r="C41" s="77">
        <v>0</v>
      </c>
      <c r="D41" s="77">
        <v>0</v>
      </c>
      <c r="E41" s="84">
        <v>0</v>
      </c>
      <c r="F41" s="28">
        <v>0</v>
      </c>
      <c r="G41" s="24"/>
      <c r="H41" s="25"/>
    </row>
    <row r="42" spans="1:8" s="21" customFormat="1" ht="30" customHeight="1" thickBot="1">
      <c r="A42" s="82" t="s">
        <v>48</v>
      </c>
      <c r="B42" s="85">
        <v>0</v>
      </c>
      <c r="C42" s="85">
        <v>0</v>
      </c>
      <c r="D42" s="85">
        <v>0</v>
      </c>
      <c r="E42" s="86">
        <v>0</v>
      </c>
      <c r="F42" s="33">
        <v>0</v>
      </c>
      <c r="G42" s="24"/>
      <c r="H42" s="25"/>
    </row>
    <row r="43" spans="1:8" s="21" customFormat="1" ht="24" hidden="1" customHeight="1" thickBot="1">
      <c r="A43" s="80" t="s">
        <v>49</v>
      </c>
      <c r="B43" s="73">
        <v>0</v>
      </c>
      <c r="C43" s="73">
        <v>0</v>
      </c>
      <c r="D43" s="73">
        <v>0</v>
      </c>
      <c r="E43" s="84">
        <v>0</v>
      </c>
      <c r="F43" s="30">
        <v>0</v>
      </c>
      <c r="G43" s="24"/>
      <c r="H43" s="25"/>
    </row>
    <row r="44" spans="1:8" s="21" customFormat="1" ht="24" hidden="1" customHeight="1" thickBot="1">
      <c r="A44" s="87" t="s">
        <v>50</v>
      </c>
      <c r="B44" s="88">
        <v>0</v>
      </c>
      <c r="C44" s="88">
        <v>0</v>
      </c>
      <c r="D44" s="88">
        <v>0</v>
      </c>
      <c r="E44" s="84">
        <v>0</v>
      </c>
      <c r="F44" s="26">
        <v>0</v>
      </c>
      <c r="G44" s="24"/>
      <c r="H44" s="25"/>
    </row>
    <row r="45" spans="1:8" s="21" customFormat="1" ht="24" hidden="1" customHeight="1" thickBot="1">
      <c r="A45" s="89" t="s">
        <v>51</v>
      </c>
      <c r="B45" s="90">
        <v>0</v>
      </c>
      <c r="C45" s="90">
        <v>0</v>
      </c>
      <c r="D45" s="90">
        <v>0</v>
      </c>
      <c r="E45" s="84">
        <v>0</v>
      </c>
      <c r="F45" s="26">
        <v>0</v>
      </c>
      <c r="G45" s="24"/>
      <c r="H45" s="25"/>
    </row>
    <row r="46" spans="1:8" s="21" customFormat="1" ht="30" customHeight="1" thickBot="1">
      <c r="A46" s="81" t="s">
        <v>52</v>
      </c>
      <c r="B46" s="70">
        <v>7730771</v>
      </c>
      <c r="C46" s="70">
        <v>14696012</v>
      </c>
      <c r="D46" s="70">
        <v>22426783</v>
      </c>
      <c r="E46" s="71">
        <v>100</v>
      </c>
      <c r="F46" s="31">
        <v>3846918</v>
      </c>
      <c r="G46" s="24"/>
      <c r="H46" s="25"/>
    </row>
    <row r="47" spans="1:8" ht="21" customHeight="1">
      <c r="A47" s="56" t="s">
        <v>13</v>
      </c>
      <c r="B47" s="91"/>
      <c r="C47" s="91"/>
      <c r="D47" s="91"/>
      <c r="E47" s="92"/>
    </row>
    <row r="48" spans="1:8" ht="15.6" customHeight="1">
      <c r="A48" s="55"/>
      <c r="B48" s="55"/>
      <c r="C48" s="55"/>
      <c r="D48" s="55"/>
      <c r="E48" s="55"/>
    </row>
    <row r="49" spans="1:6" ht="19.899999999999999" customHeight="1">
      <c r="A49" s="55"/>
      <c r="B49" s="55"/>
      <c r="C49" s="55"/>
      <c r="D49" s="55"/>
      <c r="E49" s="55"/>
    </row>
    <row r="50" spans="1:6">
      <c r="A50" s="55"/>
      <c r="B50" s="55"/>
      <c r="C50" s="55"/>
      <c r="D50" s="55"/>
      <c r="E50" s="55"/>
    </row>
    <row r="51" spans="1:6">
      <c r="A51" s="55"/>
      <c r="B51" s="55"/>
      <c r="C51" s="55"/>
      <c r="D51" s="55"/>
      <c r="E51" s="55"/>
    </row>
    <row r="52" spans="1:6">
      <c r="A52" s="55"/>
      <c r="B52" s="55"/>
      <c r="C52" s="55"/>
      <c r="D52" s="55"/>
      <c r="E52" s="55"/>
    </row>
    <row r="53" spans="1:6">
      <c r="A53" s="55"/>
      <c r="B53" s="55"/>
      <c r="C53" s="55"/>
      <c r="D53" s="55"/>
      <c r="E53" s="55"/>
    </row>
    <row r="54" spans="1:6">
      <c r="A54" s="93"/>
      <c r="B54" s="55"/>
      <c r="C54" s="55"/>
      <c r="D54" s="55"/>
      <c r="E54" s="55"/>
    </row>
    <row r="55" spans="1:6" ht="27.75">
      <c r="A55" s="175" t="s">
        <v>53</v>
      </c>
      <c r="B55" s="175"/>
      <c r="C55" s="175"/>
      <c r="D55" s="175"/>
      <c r="E55" s="175"/>
    </row>
    <row r="56" spans="1:6" ht="26.25" thickBot="1">
      <c r="A56" s="93"/>
      <c r="B56" s="94"/>
      <c r="C56" s="94"/>
      <c r="D56" s="174" t="s">
        <v>17</v>
      </c>
      <c r="E56" s="174"/>
    </row>
    <row r="57" spans="1:6" ht="41.65" customHeight="1">
      <c r="A57" s="166" t="s">
        <v>54</v>
      </c>
      <c r="B57" s="167"/>
      <c r="C57" s="95" t="s">
        <v>14</v>
      </c>
      <c r="D57" s="96" t="s">
        <v>15</v>
      </c>
      <c r="E57" s="97" t="s">
        <v>55</v>
      </c>
    </row>
    <row r="58" spans="1:6" ht="35.65" customHeight="1">
      <c r="A58" s="168" t="s">
        <v>81</v>
      </c>
      <c r="B58" s="34" t="s">
        <v>4</v>
      </c>
      <c r="C58" s="98">
        <f>+B46</f>
        <v>7730771</v>
      </c>
      <c r="D58" s="98">
        <f>+C46</f>
        <v>14696012</v>
      </c>
      <c r="E58" s="99">
        <f>+D46</f>
        <v>22426783</v>
      </c>
    </row>
    <row r="59" spans="1:6" ht="35.65" customHeight="1">
      <c r="A59" s="169"/>
      <c r="B59" s="34" t="s">
        <v>5</v>
      </c>
      <c r="C59" s="100">
        <f>+C58/E58*100</f>
        <v>34.471154422816689</v>
      </c>
      <c r="D59" s="100">
        <f>+D58/E58*100</f>
        <v>65.528845577183318</v>
      </c>
      <c r="E59" s="101">
        <v>100</v>
      </c>
    </row>
    <row r="60" spans="1:6" ht="35.65" customHeight="1">
      <c r="A60" s="168" t="s">
        <v>80</v>
      </c>
      <c r="B60" s="34" t="s">
        <v>4</v>
      </c>
      <c r="C60" s="98">
        <v>7892669</v>
      </c>
      <c r="D60" s="98">
        <v>13885148</v>
      </c>
      <c r="E60" s="99">
        <v>21777817</v>
      </c>
      <c r="F60" s="19"/>
    </row>
    <row r="61" spans="1:6" ht="35.65" customHeight="1">
      <c r="A61" s="169"/>
      <c r="B61" s="35" t="s">
        <v>5</v>
      </c>
      <c r="C61" s="100">
        <v>36.241782176790267</v>
      </c>
      <c r="D61" s="100">
        <v>63.758217823209741</v>
      </c>
      <c r="E61" s="101">
        <v>100</v>
      </c>
      <c r="F61" s="49"/>
    </row>
    <row r="62" spans="1:6" ht="35.65" customHeight="1">
      <c r="A62" s="168" t="s">
        <v>16</v>
      </c>
      <c r="B62" s="36" t="s">
        <v>6</v>
      </c>
      <c r="C62" s="102">
        <f>+C58-C60</f>
        <v>-161898</v>
      </c>
      <c r="D62" s="102">
        <f>+D58-D60</f>
        <v>810864</v>
      </c>
      <c r="E62" s="103">
        <f>+E58-E60</f>
        <v>648966</v>
      </c>
      <c r="F62" s="19"/>
    </row>
    <row r="63" spans="1:6" ht="35.65" customHeight="1" thickBot="1">
      <c r="A63" s="170"/>
      <c r="B63" s="37" t="s">
        <v>7</v>
      </c>
      <c r="C63" s="104">
        <f>+C62/C60*100</f>
        <v>-2.0512452758376156</v>
      </c>
      <c r="D63" s="104">
        <f>+D62/D60*100</f>
        <v>5.8397937133979418</v>
      </c>
      <c r="E63" s="105">
        <f>+E62/E60*100</f>
        <v>2.9799405514335988</v>
      </c>
      <c r="F63" s="53"/>
    </row>
    <row r="64" spans="1:6" ht="16.899999999999999" customHeight="1">
      <c r="A64" s="55"/>
      <c r="B64" s="38"/>
      <c r="C64" s="38"/>
      <c r="D64" s="38"/>
      <c r="E64" s="38"/>
    </row>
    <row r="65" spans="1:5" ht="32.65" customHeight="1">
      <c r="A65" s="39"/>
      <c r="B65" s="40"/>
      <c r="C65" s="40"/>
      <c r="D65" s="40"/>
      <c r="E65" s="41"/>
    </row>
    <row r="66" spans="1:5">
      <c r="B66" s="57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>
    <tabColor rgb="FFFFFF00"/>
  </sheetPr>
  <dimension ref="A1:N48"/>
  <sheetViews>
    <sheetView tabSelected="1" view="pageBreakPreview" zoomScale="85" zoomScaleNormal="85" zoomScaleSheetLayoutView="85" zoomScalePageLayoutView="85" workbookViewId="0">
      <selection activeCell="K8" sqref="K8"/>
    </sheetView>
  </sheetViews>
  <sheetFormatPr defaultColWidth="8.77734375" defaultRowHeight="16.5"/>
  <cols>
    <col min="1" max="1" width="51.77734375" style="1" customWidth="1"/>
    <col min="2" max="2" width="13.77734375" style="8" customWidth="1"/>
    <col min="3" max="3" width="11" style="8" customWidth="1"/>
    <col min="4" max="4" width="13.109375" style="11" customWidth="1"/>
    <col min="5" max="5" width="10.77734375" style="13" customWidth="1"/>
    <col min="6" max="6" width="13.21875" style="7" customWidth="1"/>
    <col min="7" max="7" width="10.77734375" style="4" customWidth="1"/>
    <col min="8" max="8" width="12.21875" style="4" bestFit="1" customWidth="1"/>
    <col min="9" max="9" width="11.21875" style="4" bestFit="1" customWidth="1"/>
    <col min="10" max="10" width="12.21875" style="4" bestFit="1" customWidth="1"/>
    <col min="11" max="11" width="9.77734375" style="4" bestFit="1" customWidth="1"/>
    <col min="12" max="12" width="8.77734375" style="4"/>
    <col min="13" max="13" width="12.21875" style="4" bestFit="1" customWidth="1"/>
    <col min="14" max="15" width="11.21875" style="4" bestFit="1" customWidth="1"/>
    <col min="16" max="16384" width="8.77734375" style="4"/>
  </cols>
  <sheetData>
    <row r="1" spans="1:13" ht="30">
      <c r="A1" s="176" t="s">
        <v>57</v>
      </c>
      <c r="B1" s="176"/>
      <c r="C1" s="176"/>
      <c r="D1" s="176"/>
      <c r="E1" s="176"/>
      <c r="F1" s="176"/>
      <c r="G1" s="176"/>
    </row>
    <row r="2" spans="1:13">
      <c r="A2" s="177"/>
      <c r="B2" s="177"/>
      <c r="C2" s="177"/>
      <c r="D2" s="177"/>
      <c r="E2" s="177"/>
      <c r="F2" s="177"/>
      <c r="G2" s="177"/>
    </row>
    <row r="3" spans="1:13">
      <c r="A3" s="5"/>
      <c r="B3" s="6"/>
      <c r="C3" s="6"/>
      <c r="D3" s="9"/>
      <c r="E3" s="10"/>
    </row>
    <row r="4" spans="1:13" ht="18" thickBot="1">
      <c r="E4" s="12"/>
      <c r="F4" s="174" t="s">
        <v>17</v>
      </c>
      <c r="G4" s="174"/>
    </row>
    <row r="5" spans="1:13" s="2" customFormat="1" ht="21">
      <c r="A5" s="106" t="s">
        <v>60</v>
      </c>
      <c r="B5" s="178" t="s">
        <v>83</v>
      </c>
      <c r="C5" s="179"/>
      <c r="D5" s="178" t="s">
        <v>84</v>
      </c>
      <c r="E5" s="179"/>
      <c r="F5" s="149" t="s">
        <v>1</v>
      </c>
      <c r="G5" s="148"/>
    </row>
    <row r="6" spans="1:13" s="2" customFormat="1" ht="17.25" thickBot="1">
      <c r="A6" s="107"/>
      <c r="B6" s="108" t="s">
        <v>58</v>
      </c>
      <c r="C6" s="109" t="s">
        <v>12</v>
      </c>
      <c r="D6" s="108" t="s">
        <v>58</v>
      </c>
      <c r="E6" s="110" t="s">
        <v>12</v>
      </c>
      <c r="F6" s="150" t="s">
        <v>75</v>
      </c>
      <c r="G6" s="111" t="s">
        <v>59</v>
      </c>
    </row>
    <row r="7" spans="1:13" s="2" customFormat="1" ht="24" customHeight="1" thickBot="1">
      <c r="A7" s="112" t="s">
        <v>61</v>
      </c>
      <c r="B7" s="151">
        <v>2900071</v>
      </c>
      <c r="C7" s="152">
        <v>12.93</v>
      </c>
      <c r="D7" s="151">
        <v>2661960</v>
      </c>
      <c r="E7" s="152">
        <v>12.22</v>
      </c>
      <c r="F7" s="153">
        <f t="shared" ref="F7:F46" si="0">B7-D7</f>
        <v>238111</v>
      </c>
      <c r="G7" s="154">
        <f t="shared" ref="G7:G38" si="1">(F7/D7)*100</f>
        <v>8.9449503373454142</v>
      </c>
      <c r="H7" s="43">
        <f>+C8+C13-C7</f>
        <v>0</v>
      </c>
      <c r="I7" s="44">
        <f>+B7-B8-B13</f>
        <v>0</v>
      </c>
      <c r="K7" s="50"/>
      <c r="L7" s="51"/>
      <c r="M7" s="50"/>
    </row>
    <row r="8" spans="1:13" s="2" customFormat="1" ht="24" customHeight="1">
      <c r="A8" s="115" t="s">
        <v>32</v>
      </c>
      <c r="B8" s="116">
        <v>1615647</v>
      </c>
      <c r="C8" s="117">
        <v>7.2</v>
      </c>
      <c r="D8" s="116">
        <v>1008199</v>
      </c>
      <c r="E8" s="117">
        <v>4.63</v>
      </c>
      <c r="F8" s="118">
        <f t="shared" si="0"/>
        <v>607448</v>
      </c>
      <c r="G8" s="119">
        <f t="shared" si="1"/>
        <v>60.250803660785223</v>
      </c>
      <c r="H8" s="45">
        <f>+C8-C9-C10-C11-C12</f>
        <v>-1.1102230246251565E-16</v>
      </c>
      <c r="I8" s="44">
        <f>+B8-B9-B10-B11-B12</f>
        <v>0</v>
      </c>
      <c r="K8" s="50"/>
      <c r="L8" s="51"/>
      <c r="M8" s="50"/>
    </row>
    <row r="9" spans="1:13" s="2" customFormat="1" ht="24" customHeight="1">
      <c r="A9" s="120" t="s">
        <v>22</v>
      </c>
      <c r="B9" s="121">
        <v>0</v>
      </c>
      <c r="C9" s="133">
        <v>0</v>
      </c>
      <c r="D9" s="121">
        <v>0</v>
      </c>
      <c r="E9" s="133">
        <v>0</v>
      </c>
      <c r="F9" s="123">
        <f t="shared" si="0"/>
        <v>0</v>
      </c>
      <c r="G9" s="124">
        <v>0</v>
      </c>
      <c r="H9" s="48">
        <f>SUM(C9:C12)-C8</f>
        <v>0</v>
      </c>
      <c r="I9" s="46"/>
      <c r="K9" s="50"/>
      <c r="L9" s="51"/>
    </row>
    <row r="10" spans="1:13" s="2" customFormat="1" ht="24" customHeight="1">
      <c r="A10" s="120" t="s">
        <v>23</v>
      </c>
      <c r="B10" s="122">
        <v>1585993</v>
      </c>
      <c r="C10" s="125">
        <v>7.07</v>
      </c>
      <c r="D10" s="122">
        <v>970627</v>
      </c>
      <c r="E10" s="125">
        <v>4.46</v>
      </c>
      <c r="F10" s="123">
        <f t="shared" si="0"/>
        <v>615366</v>
      </c>
      <c r="G10" s="126">
        <f t="shared" si="1"/>
        <v>63.398813344364001</v>
      </c>
      <c r="H10" s="46"/>
      <c r="I10" s="46"/>
      <c r="K10" s="50"/>
      <c r="L10" s="51"/>
      <c r="M10" s="50"/>
    </row>
    <row r="11" spans="1:13" s="2" customFormat="1" ht="24" customHeight="1">
      <c r="A11" s="120" t="s">
        <v>29</v>
      </c>
      <c r="B11" s="122">
        <v>8759</v>
      </c>
      <c r="C11" s="125">
        <v>0.04</v>
      </c>
      <c r="D11" s="122">
        <v>13938</v>
      </c>
      <c r="E11" s="125">
        <v>0.06</v>
      </c>
      <c r="F11" s="123">
        <f t="shared" si="0"/>
        <v>-5179</v>
      </c>
      <c r="G11" s="127">
        <f t="shared" si="1"/>
        <v>-37.157411393313247</v>
      </c>
      <c r="H11" s="46"/>
      <c r="I11" s="46"/>
      <c r="K11" s="50"/>
      <c r="L11" s="51"/>
    </row>
    <row r="12" spans="1:13" s="2" customFormat="1" ht="24" customHeight="1">
      <c r="A12" s="120" t="s">
        <v>25</v>
      </c>
      <c r="B12" s="122">
        <v>20895</v>
      </c>
      <c r="C12" s="125">
        <v>0.09</v>
      </c>
      <c r="D12" s="122">
        <v>23634</v>
      </c>
      <c r="E12" s="125">
        <v>0.11</v>
      </c>
      <c r="F12" s="123">
        <f t="shared" si="0"/>
        <v>-2739</v>
      </c>
      <c r="G12" s="127">
        <f t="shared" si="1"/>
        <v>-11.589235846661589</v>
      </c>
      <c r="H12" s="46"/>
      <c r="I12" s="46"/>
      <c r="K12" s="50"/>
      <c r="L12" s="51"/>
    </row>
    <row r="13" spans="1:13" s="2" customFormat="1" ht="24" customHeight="1">
      <c r="A13" s="120" t="s">
        <v>26</v>
      </c>
      <c r="B13" s="122">
        <v>1284424</v>
      </c>
      <c r="C13" s="125">
        <v>5.73</v>
      </c>
      <c r="D13" s="122">
        <v>1653761</v>
      </c>
      <c r="E13" s="125">
        <v>7.59</v>
      </c>
      <c r="F13" s="123">
        <f t="shared" si="0"/>
        <v>-369337</v>
      </c>
      <c r="G13" s="126">
        <f t="shared" si="1"/>
        <v>-22.333154548934218</v>
      </c>
      <c r="H13" s="43">
        <f>+C13-C14-C15-C16-C17</f>
        <v>4.4408920985006262E-16</v>
      </c>
      <c r="I13" s="44">
        <f>+B13-B14-B15-B16-B17</f>
        <v>0</v>
      </c>
      <c r="K13" s="50"/>
      <c r="L13" s="51"/>
    </row>
    <row r="14" spans="1:13" s="2" customFormat="1" ht="24" customHeight="1">
      <c r="A14" s="120" t="s">
        <v>78</v>
      </c>
      <c r="B14" s="122">
        <v>678801</v>
      </c>
      <c r="C14" s="125">
        <v>3.03</v>
      </c>
      <c r="D14" s="122">
        <v>764978</v>
      </c>
      <c r="E14" s="125">
        <v>3.51</v>
      </c>
      <c r="F14" s="123">
        <f t="shared" si="0"/>
        <v>-86177</v>
      </c>
      <c r="G14" s="128">
        <f t="shared" si="1"/>
        <v>-11.265291289422702</v>
      </c>
      <c r="H14" s="54"/>
      <c r="I14" s="44"/>
      <c r="J14" s="52"/>
      <c r="K14" s="165"/>
      <c r="L14" s="51"/>
    </row>
    <row r="15" spans="1:13" s="2" customFormat="1" ht="24" customHeight="1">
      <c r="A15" s="120" t="s">
        <v>62</v>
      </c>
      <c r="B15" s="122">
        <v>605623</v>
      </c>
      <c r="C15" s="125">
        <v>2.7</v>
      </c>
      <c r="D15" s="122">
        <v>888783</v>
      </c>
      <c r="E15" s="125">
        <v>4.08</v>
      </c>
      <c r="F15" s="123">
        <f t="shared" si="0"/>
        <v>-283160</v>
      </c>
      <c r="G15" s="128">
        <f t="shared" si="1"/>
        <v>-31.859295238545293</v>
      </c>
      <c r="H15" s="44"/>
      <c r="I15" s="46"/>
      <c r="K15" s="50"/>
      <c r="L15" s="51"/>
    </row>
    <row r="16" spans="1:13" s="2" customFormat="1" ht="24" customHeight="1">
      <c r="A16" s="120" t="s">
        <v>24</v>
      </c>
      <c r="B16" s="121">
        <v>0</v>
      </c>
      <c r="C16" s="133">
        <v>0</v>
      </c>
      <c r="D16" s="121">
        <v>0</v>
      </c>
      <c r="E16" s="133">
        <v>0</v>
      </c>
      <c r="F16" s="123">
        <f t="shared" si="0"/>
        <v>0</v>
      </c>
      <c r="G16" s="133">
        <v>0</v>
      </c>
      <c r="H16" s="46"/>
      <c r="I16" s="46"/>
      <c r="K16" s="50"/>
      <c r="L16" s="51"/>
    </row>
    <row r="17" spans="1:14" s="2" customFormat="1" ht="24" customHeight="1" thickBot="1">
      <c r="A17" s="129" t="s">
        <v>25</v>
      </c>
      <c r="B17" s="130">
        <v>0</v>
      </c>
      <c r="C17" s="135">
        <v>0</v>
      </c>
      <c r="D17" s="130">
        <v>0</v>
      </c>
      <c r="E17" s="135">
        <v>0</v>
      </c>
      <c r="F17" s="131">
        <f t="shared" si="0"/>
        <v>0</v>
      </c>
      <c r="G17" s="135">
        <v>0</v>
      </c>
      <c r="H17" s="46"/>
      <c r="I17" s="46"/>
      <c r="K17" s="50"/>
      <c r="L17" s="51"/>
    </row>
    <row r="18" spans="1:14" s="2" customFormat="1" ht="24" customHeight="1" thickBot="1">
      <c r="A18" s="112" t="s">
        <v>63</v>
      </c>
      <c r="B18" s="151">
        <v>19403702</v>
      </c>
      <c r="C18" s="152">
        <v>86.52</v>
      </c>
      <c r="D18" s="151">
        <v>18996813</v>
      </c>
      <c r="E18" s="152">
        <v>87.23</v>
      </c>
      <c r="F18" s="153">
        <f t="shared" si="0"/>
        <v>406889</v>
      </c>
      <c r="G18" s="154">
        <f t="shared" si="1"/>
        <v>2.1418803248734406</v>
      </c>
      <c r="H18" s="43">
        <f>+C18-C19-C25</f>
        <v>-9.0951551845463996E-15</v>
      </c>
      <c r="I18" s="44">
        <f>+B18-B19-B25</f>
        <v>0</v>
      </c>
      <c r="K18" s="50"/>
      <c r="L18" s="51"/>
      <c r="M18" s="50"/>
    </row>
    <row r="19" spans="1:14" s="2" customFormat="1" ht="24" customHeight="1">
      <c r="A19" s="115" t="s">
        <v>32</v>
      </c>
      <c r="B19" s="116">
        <v>19400838</v>
      </c>
      <c r="C19" s="117">
        <v>86.51</v>
      </c>
      <c r="D19" s="116">
        <v>18991853</v>
      </c>
      <c r="E19" s="117">
        <v>87.21</v>
      </c>
      <c r="F19" s="132">
        <f t="shared" si="0"/>
        <v>408985</v>
      </c>
      <c r="G19" s="126">
        <f t="shared" si="1"/>
        <v>2.1534760194279094</v>
      </c>
      <c r="H19" s="46"/>
      <c r="I19" s="46"/>
      <c r="K19" s="50"/>
      <c r="L19" s="51"/>
      <c r="M19" s="50"/>
      <c r="N19" s="52"/>
    </row>
    <row r="20" spans="1:14" s="2" customFormat="1" ht="24" customHeight="1">
      <c r="A20" s="120" t="s">
        <v>33</v>
      </c>
      <c r="B20" s="122">
        <v>2158687</v>
      </c>
      <c r="C20" s="125">
        <v>9.6300000000000008</v>
      </c>
      <c r="D20" s="122">
        <v>1826630</v>
      </c>
      <c r="E20" s="125">
        <v>8.39</v>
      </c>
      <c r="F20" s="118">
        <f t="shared" si="0"/>
        <v>332057</v>
      </c>
      <c r="G20" s="126">
        <f t="shared" si="1"/>
        <v>18.178667819974489</v>
      </c>
      <c r="H20" s="43">
        <f>SUM(C20:C24)-C19</f>
        <v>0</v>
      </c>
      <c r="I20" s="44">
        <f>+B20+B21+B22+B23+B24-B19</f>
        <v>0</v>
      </c>
      <c r="K20" s="50"/>
      <c r="L20" s="51"/>
    </row>
    <row r="21" spans="1:14" s="2" customFormat="1" ht="24" customHeight="1">
      <c r="A21" s="120" t="s">
        <v>34</v>
      </c>
      <c r="B21" s="122">
        <v>16366493</v>
      </c>
      <c r="C21" s="125">
        <v>72.98</v>
      </c>
      <c r="D21" s="122">
        <v>16350147</v>
      </c>
      <c r="E21" s="125">
        <v>75.08</v>
      </c>
      <c r="F21" s="123">
        <f t="shared" si="0"/>
        <v>16346</v>
      </c>
      <c r="G21" s="126">
        <f t="shared" si="1"/>
        <v>9.9974636313667389E-2</v>
      </c>
      <c r="H21" s="46"/>
      <c r="I21" s="46"/>
      <c r="K21" s="50"/>
      <c r="L21" s="51"/>
    </row>
    <row r="22" spans="1:14" s="2" customFormat="1" ht="24" customHeight="1">
      <c r="A22" s="120" t="s">
        <v>35</v>
      </c>
      <c r="B22" s="122">
        <v>62891</v>
      </c>
      <c r="C22" s="125">
        <v>0.28000000000000003</v>
      </c>
      <c r="D22" s="122">
        <v>75043</v>
      </c>
      <c r="E22" s="125">
        <v>0.34</v>
      </c>
      <c r="F22" s="123">
        <f t="shared" si="0"/>
        <v>-12152</v>
      </c>
      <c r="G22" s="126">
        <f t="shared" si="1"/>
        <v>-16.193382460722518</v>
      </c>
      <c r="H22" s="46"/>
      <c r="I22" s="46"/>
      <c r="K22" s="50"/>
      <c r="L22" s="51"/>
      <c r="N22" s="50"/>
    </row>
    <row r="23" spans="1:14" s="2" customFormat="1" ht="24" customHeight="1">
      <c r="A23" s="120" t="s">
        <v>36</v>
      </c>
      <c r="B23" s="122">
        <v>414912</v>
      </c>
      <c r="C23" s="125">
        <v>1.85</v>
      </c>
      <c r="D23" s="122">
        <v>363099</v>
      </c>
      <c r="E23" s="125">
        <v>1.67</v>
      </c>
      <c r="F23" s="123">
        <f t="shared" si="0"/>
        <v>51813</v>
      </c>
      <c r="G23" s="126">
        <f t="shared" si="1"/>
        <v>14.269661993010171</v>
      </c>
      <c r="H23" s="54"/>
      <c r="I23" s="44"/>
      <c r="J23" s="52"/>
      <c r="K23" s="165"/>
      <c r="L23" s="51"/>
    </row>
    <row r="24" spans="1:14" s="2" customFormat="1" ht="24" customHeight="1">
      <c r="A24" s="120" t="s">
        <v>37</v>
      </c>
      <c r="B24" s="122">
        <v>397855</v>
      </c>
      <c r="C24" s="125">
        <v>1.77</v>
      </c>
      <c r="D24" s="122">
        <v>376934</v>
      </c>
      <c r="E24" s="125">
        <v>1.73</v>
      </c>
      <c r="F24" s="123">
        <f t="shared" si="0"/>
        <v>20921</v>
      </c>
      <c r="G24" s="126">
        <f t="shared" si="1"/>
        <v>5.5503085420789846</v>
      </c>
      <c r="H24" s="46"/>
      <c r="I24" s="46"/>
      <c r="K24" s="50"/>
      <c r="L24" s="51"/>
    </row>
    <row r="25" spans="1:14" s="2" customFormat="1" ht="24" customHeight="1">
      <c r="A25" s="120" t="s">
        <v>38</v>
      </c>
      <c r="B25" s="122">
        <v>2864</v>
      </c>
      <c r="C25" s="125">
        <v>0.01</v>
      </c>
      <c r="D25" s="122">
        <v>4960</v>
      </c>
      <c r="E25" s="125">
        <v>0.02</v>
      </c>
      <c r="F25" s="123">
        <f t="shared" si="0"/>
        <v>-2096</v>
      </c>
      <c r="G25" s="126">
        <f t="shared" si="1"/>
        <v>-42.258064516129032</v>
      </c>
      <c r="H25" s="43">
        <f>SUM(C26:C29)-C25</f>
        <v>0</v>
      </c>
      <c r="I25" s="44">
        <f>+B25-B26-B27-B28-B29</f>
        <v>0</v>
      </c>
      <c r="K25" s="50"/>
      <c r="L25" s="51"/>
    </row>
    <row r="26" spans="1:14" s="2" customFormat="1" ht="24" customHeight="1">
      <c r="A26" s="120" t="s">
        <v>64</v>
      </c>
      <c r="B26" s="122">
        <v>1332</v>
      </c>
      <c r="C26" s="125">
        <v>0</v>
      </c>
      <c r="D26" s="122">
        <v>2029</v>
      </c>
      <c r="E26" s="125">
        <v>0.01</v>
      </c>
      <c r="F26" s="123">
        <f t="shared" si="0"/>
        <v>-697</v>
      </c>
      <c r="G26" s="126">
        <f t="shared" si="1"/>
        <v>-34.351897486446525</v>
      </c>
      <c r="H26" s="46"/>
      <c r="I26" s="46"/>
      <c r="K26" s="50"/>
      <c r="L26" s="51"/>
    </row>
    <row r="27" spans="1:14" s="2" customFormat="1" ht="24" customHeight="1">
      <c r="A27" s="120" t="s">
        <v>62</v>
      </c>
      <c r="B27" s="122">
        <v>1532</v>
      </c>
      <c r="C27" s="125">
        <v>0.01</v>
      </c>
      <c r="D27" s="122">
        <v>2931</v>
      </c>
      <c r="E27" s="125">
        <v>0.01</v>
      </c>
      <c r="F27" s="123">
        <f t="shared" si="0"/>
        <v>-1399</v>
      </c>
      <c r="G27" s="126">
        <f t="shared" si="1"/>
        <v>-47.731149778232684</v>
      </c>
      <c r="H27" s="46"/>
      <c r="I27" s="46"/>
      <c r="K27" s="50"/>
      <c r="L27" s="51"/>
    </row>
    <row r="28" spans="1:14" s="2" customFormat="1" ht="24" customHeight="1">
      <c r="A28" s="120" t="s">
        <v>24</v>
      </c>
      <c r="B28" s="122">
        <v>0</v>
      </c>
      <c r="C28" s="133">
        <v>0</v>
      </c>
      <c r="D28" s="122">
        <v>0</v>
      </c>
      <c r="E28" s="133">
        <v>0</v>
      </c>
      <c r="F28" s="123">
        <f t="shared" si="0"/>
        <v>0</v>
      </c>
      <c r="G28" s="133">
        <v>0</v>
      </c>
      <c r="H28" s="46"/>
      <c r="I28" s="46"/>
      <c r="K28" s="50"/>
      <c r="L28" s="51"/>
    </row>
    <row r="29" spans="1:14" s="2" customFormat="1" ht="24" customHeight="1" thickBot="1">
      <c r="A29" s="129" t="s">
        <v>25</v>
      </c>
      <c r="B29" s="134">
        <v>0</v>
      </c>
      <c r="C29" s="135">
        <v>0</v>
      </c>
      <c r="D29" s="134">
        <v>0</v>
      </c>
      <c r="E29" s="135">
        <v>0</v>
      </c>
      <c r="F29" s="131">
        <f t="shared" si="0"/>
        <v>0</v>
      </c>
      <c r="G29" s="135">
        <v>0</v>
      </c>
      <c r="H29" s="46"/>
      <c r="I29" s="46"/>
      <c r="K29" s="50"/>
      <c r="L29" s="51"/>
    </row>
    <row r="30" spans="1:14" s="2" customFormat="1" ht="24" customHeight="1" thickBot="1">
      <c r="A30" s="112" t="s">
        <v>77</v>
      </c>
      <c r="B30" s="151">
        <v>109823</v>
      </c>
      <c r="C30" s="152">
        <v>0.49</v>
      </c>
      <c r="D30" s="151">
        <v>99905</v>
      </c>
      <c r="E30" s="152">
        <v>0.46</v>
      </c>
      <c r="F30" s="153">
        <f t="shared" si="0"/>
        <v>9918</v>
      </c>
      <c r="G30" s="154">
        <f t="shared" si="1"/>
        <v>9.9274310595065316</v>
      </c>
      <c r="H30" s="43">
        <f>+C30-C31-C32</f>
        <v>0</v>
      </c>
      <c r="I30" s="44">
        <f>+B30-B31-B32</f>
        <v>0</v>
      </c>
      <c r="K30" s="50"/>
      <c r="L30" s="51"/>
    </row>
    <row r="31" spans="1:14" s="2" customFormat="1" ht="24" customHeight="1">
      <c r="A31" s="115" t="s">
        <v>32</v>
      </c>
      <c r="B31" s="116">
        <v>3570</v>
      </c>
      <c r="C31" s="117">
        <v>0.02</v>
      </c>
      <c r="D31" s="116">
        <v>11074</v>
      </c>
      <c r="E31" s="117">
        <v>0.05</v>
      </c>
      <c r="F31" s="118">
        <f t="shared" si="0"/>
        <v>-7504</v>
      </c>
      <c r="G31" s="126">
        <f t="shared" si="1"/>
        <v>-67.762326169405824</v>
      </c>
      <c r="H31" s="46"/>
      <c r="I31" s="46"/>
      <c r="K31" s="50"/>
      <c r="L31" s="51"/>
    </row>
    <row r="32" spans="1:14" s="2" customFormat="1" ht="24" customHeight="1" thickBot="1">
      <c r="A32" s="129" t="s">
        <v>76</v>
      </c>
      <c r="B32" s="136">
        <v>106253</v>
      </c>
      <c r="C32" s="137">
        <v>0.47</v>
      </c>
      <c r="D32" s="136">
        <v>88831</v>
      </c>
      <c r="E32" s="137">
        <v>0.41</v>
      </c>
      <c r="F32" s="123">
        <f t="shared" si="0"/>
        <v>17422</v>
      </c>
      <c r="G32" s="138">
        <f t="shared" si="1"/>
        <v>19.612522655379315</v>
      </c>
      <c r="H32" s="46"/>
      <c r="I32" s="46"/>
      <c r="K32" s="50"/>
      <c r="L32" s="51"/>
    </row>
    <row r="33" spans="1:13" s="2" customFormat="1" ht="24" customHeight="1" thickBot="1">
      <c r="A33" s="112" t="s">
        <v>65</v>
      </c>
      <c r="B33" s="151">
        <v>10242</v>
      </c>
      <c r="C33" s="152">
        <v>0.05</v>
      </c>
      <c r="D33" s="151">
        <v>15311</v>
      </c>
      <c r="E33" s="152">
        <v>7.0000000000000007E-2</v>
      </c>
      <c r="F33" s="153">
        <f t="shared" si="0"/>
        <v>-5069</v>
      </c>
      <c r="G33" s="154">
        <f t="shared" si="1"/>
        <v>-33.106916595911436</v>
      </c>
      <c r="H33" s="46"/>
      <c r="I33" s="46"/>
      <c r="K33" s="50"/>
      <c r="L33" s="51"/>
    </row>
    <row r="34" spans="1:13" s="2" customFormat="1" ht="24" customHeight="1">
      <c r="A34" s="115" t="s">
        <v>32</v>
      </c>
      <c r="B34" s="116">
        <v>7846</v>
      </c>
      <c r="C34" s="117">
        <v>0.04</v>
      </c>
      <c r="D34" s="116">
        <v>10445</v>
      </c>
      <c r="E34" s="117">
        <v>0.05</v>
      </c>
      <c r="F34" s="123">
        <f t="shared" si="0"/>
        <v>-2599</v>
      </c>
      <c r="G34" s="119">
        <f t="shared" si="1"/>
        <v>-24.882719004308282</v>
      </c>
      <c r="H34" s="43">
        <f>+C34+C35-C33</f>
        <v>0</v>
      </c>
      <c r="I34" s="44">
        <f>+B34+B35-B33</f>
        <v>0</v>
      </c>
      <c r="K34" s="50"/>
      <c r="L34" s="51"/>
    </row>
    <row r="35" spans="1:13" s="2" customFormat="1" ht="24" customHeight="1" thickBot="1">
      <c r="A35" s="129" t="s">
        <v>38</v>
      </c>
      <c r="B35" s="136">
        <v>2396</v>
      </c>
      <c r="C35" s="125">
        <v>0.01</v>
      </c>
      <c r="D35" s="136">
        <v>4866</v>
      </c>
      <c r="E35" s="125">
        <v>0.02</v>
      </c>
      <c r="F35" s="123">
        <f t="shared" si="0"/>
        <v>-2470</v>
      </c>
      <c r="G35" s="138">
        <f t="shared" si="1"/>
        <v>-50.760378133990955</v>
      </c>
      <c r="H35" s="46"/>
      <c r="I35" s="46"/>
      <c r="K35" s="50"/>
      <c r="L35" s="51"/>
    </row>
    <row r="36" spans="1:13" s="2" customFormat="1" ht="24" customHeight="1" thickBot="1">
      <c r="A36" s="139" t="s">
        <v>66</v>
      </c>
      <c r="B36" s="151">
        <v>22423838</v>
      </c>
      <c r="C36" s="152">
        <v>99.99</v>
      </c>
      <c r="D36" s="151">
        <v>21773989</v>
      </c>
      <c r="E36" s="152">
        <v>99.98</v>
      </c>
      <c r="F36" s="153">
        <f t="shared" si="0"/>
        <v>649849</v>
      </c>
      <c r="G36" s="154">
        <f t="shared" si="1"/>
        <v>2.9845197405032216</v>
      </c>
      <c r="H36" s="43">
        <f>+C33+C30+C18+C7-C36</f>
        <v>0</v>
      </c>
      <c r="I36" s="43">
        <f>+C36-C33-C30-C18-C7</f>
        <v>0</v>
      </c>
      <c r="K36" s="50"/>
      <c r="L36" s="51"/>
      <c r="M36" s="50"/>
    </row>
    <row r="37" spans="1:13" s="3" customFormat="1" ht="24" customHeight="1" thickBot="1">
      <c r="A37" s="140" t="s">
        <v>43</v>
      </c>
      <c r="B37" s="151">
        <v>2945</v>
      </c>
      <c r="C37" s="152">
        <v>0.01</v>
      </c>
      <c r="D37" s="151">
        <v>3828</v>
      </c>
      <c r="E37" s="152">
        <v>0.02</v>
      </c>
      <c r="F37" s="153">
        <f t="shared" si="0"/>
        <v>-883</v>
      </c>
      <c r="G37" s="154">
        <f t="shared" si="1"/>
        <v>-23.066875653082551</v>
      </c>
      <c r="H37" s="47"/>
      <c r="I37" s="47"/>
      <c r="K37" s="50"/>
      <c r="L37" s="51"/>
    </row>
    <row r="38" spans="1:13" s="2" customFormat="1" ht="24" customHeight="1">
      <c r="A38" s="142" t="s">
        <v>67</v>
      </c>
      <c r="B38" s="143">
        <v>2945</v>
      </c>
      <c r="C38" s="117">
        <v>0.01</v>
      </c>
      <c r="D38" s="143">
        <v>3828</v>
      </c>
      <c r="E38" s="117">
        <v>0.02</v>
      </c>
      <c r="F38" s="118">
        <f t="shared" si="0"/>
        <v>-883</v>
      </c>
      <c r="G38" s="119">
        <f t="shared" si="1"/>
        <v>-23.066875653082551</v>
      </c>
      <c r="H38" s="46"/>
      <c r="I38" s="46"/>
      <c r="K38" s="50"/>
      <c r="L38" s="51"/>
    </row>
    <row r="39" spans="1:13" s="2" customFormat="1" ht="24" customHeight="1">
      <c r="A39" s="120" t="s">
        <v>68</v>
      </c>
      <c r="B39" s="122">
        <v>0</v>
      </c>
      <c r="C39" s="133">
        <v>0</v>
      </c>
      <c r="D39" s="122">
        <v>0</v>
      </c>
      <c r="E39" s="133">
        <v>0</v>
      </c>
      <c r="F39" s="123">
        <f t="shared" si="0"/>
        <v>0</v>
      </c>
      <c r="G39" s="124">
        <v>0</v>
      </c>
      <c r="H39" s="46"/>
      <c r="I39" s="46"/>
      <c r="K39" s="50"/>
      <c r="L39" s="51"/>
    </row>
    <row r="40" spans="1:13" s="2" customFormat="1" ht="24" customHeight="1">
      <c r="A40" s="142" t="s">
        <v>69</v>
      </c>
      <c r="B40" s="122">
        <v>0</v>
      </c>
      <c r="C40" s="133">
        <v>0</v>
      </c>
      <c r="D40" s="122">
        <v>0</v>
      </c>
      <c r="E40" s="133">
        <v>0</v>
      </c>
      <c r="F40" s="131">
        <f t="shared" si="0"/>
        <v>0</v>
      </c>
      <c r="G40" s="124">
        <v>0</v>
      </c>
      <c r="H40" s="46"/>
      <c r="I40" s="46"/>
      <c r="K40" s="50"/>
      <c r="L40" s="51"/>
    </row>
    <row r="41" spans="1:13" s="2" customFormat="1" ht="24" customHeight="1" thickBot="1">
      <c r="A41" s="129" t="s">
        <v>70</v>
      </c>
      <c r="B41" s="134">
        <v>0</v>
      </c>
      <c r="C41" s="135">
        <v>0</v>
      </c>
      <c r="D41" s="134">
        <v>0</v>
      </c>
      <c r="E41" s="135">
        <v>0</v>
      </c>
      <c r="F41" s="131">
        <f t="shared" si="0"/>
        <v>0</v>
      </c>
      <c r="G41" s="124">
        <v>0</v>
      </c>
      <c r="H41" s="46"/>
      <c r="I41" s="46"/>
      <c r="K41" s="50"/>
      <c r="L41" s="51"/>
    </row>
    <row r="42" spans="1:13" s="2" customFormat="1" ht="24" customHeight="1" thickBot="1">
      <c r="A42" s="112" t="s">
        <v>71</v>
      </c>
      <c r="B42" s="113">
        <v>0</v>
      </c>
      <c r="C42" s="141">
        <v>0</v>
      </c>
      <c r="D42" s="113">
        <v>0</v>
      </c>
      <c r="E42" s="141">
        <v>0</v>
      </c>
      <c r="F42" s="114">
        <f t="shared" si="0"/>
        <v>0</v>
      </c>
      <c r="G42" s="145">
        <f>C42-E42</f>
        <v>0</v>
      </c>
      <c r="H42" s="46"/>
      <c r="I42" s="46"/>
      <c r="K42" s="50"/>
      <c r="L42" s="51"/>
    </row>
    <row r="43" spans="1:13" s="2" customFormat="1" ht="24" customHeight="1">
      <c r="A43" s="115" t="s">
        <v>33</v>
      </c>
      <c r="B43" s="143">
        <v>0</v>
      </c>
      <c r="C43" s="144">
        <v>0</v>
      </c>
      <c r="D43" s="143">
        <v>0</v>
      </c>
      <c r="E43" s="144">
        <v>0</v>
      </c>
      <c r="F43" s="123">
        <f t="shared" si="0"/>
        <v>0</v>
      </c>
      <c r="G43" s="124">
        <v>0</v>
      </c>
      <c r="H43" s="46"/>
      <c r="I43" s="46"/>
      <c r="K43" s="50"/>
      <c r="L43" s="51"/>
    </row>
    <row r="44" spans="1:13" s="2" customFormat="1" ht="24" customHeight="1">
      <c r="A44" s="120" t="s">
        <v>72</v>
      </c>
      <c r="B44" s="122">
        <v>0</v>
      </c>
      <c r="C44" s="133">
        <v>0</v>
      </c>
      <c r="D44" s="122">
        <v>0</v>
      </c>
      <c r="E44" s="133">
        <v>0</v>
      </c>
      <c r="F44" s="123">
        <f t="shared" si="0"/>
        <v>0</v>
      </c>
      <c r="G44" s="124">
        <v>0</v>
      </c>
      <c r="H44" s="46"/>
      <c r="I44" s="46"/>
      <c r="K44" s="50"/>
      <c r="L44" s="51"/>
    </row>
    <row r="45" spans="1:13" s="2" customFormat="1" ht="24" customHeight="1" thickBot="1">
      <c r="A45" s="146" t="s">
        <v>73</v>
      </c>
      <c r="B45" s="136">
        <v>0</v>
      </c>
      <c r="C45" s="135">
        <v>0</v>
      </c>
      <c r="D45" s="136">
        <v>0</v>
      </c>
      <c r="E45" s="135">
        <v>0</v>
      </c>
      <c r="F45" s="123">
        <f t="shared" si="0"/>
        <v>0</v>
      </c>
      <c r="G45" s="124">
        <v>0</v>
      </c>
      <c r="H45" s="46"/>
      <c r="I45" s="46"/>
      <c r="K45" s="50"/>
      <c r="L45" s="51"/>
    </row>
    <row r="46" spans="1:13" s="2" customFormat="1" ht="24" customHeight="1" thickBot="1">
      <c r="A46" s="147" t="s">
        <v>74</v>
      </c>
      <c r="B46" s="151">
        <v>22426783</v>
      </c>
      <c r="C46" s="152">
        <v>100</v>
      </c>
      <c r="D46" s="151">
        <v>21777817</v>
      </c>
      <c r="E46" s="152">
        <v>100</v>
      </c>
      <c r="F46" s="153">
        <f t="shared" si="0"/>
        <v>648966</v>
      </c>
      <c r="G46" s="154">
        <f>(F46/D46)*100</f>
        <v>2.9799405514335988</v>
      </c>
      <c r="H46" s="43">
        <f>+C46-C38-C36</f>
        <v>0</v>
      </c>
      <c r="I46" s="46"/>
      <c r="K46" s="50"/>
      <c r="L46" s="51"/>
    </row>
    <row r="47" spans="1:13" s="161" customFormat="1">
      <c r="A47" s="164" t="s">
        <v>79</v>
      </c>
      <c r="B47" s="155"/>
      <c r="C47" s="155"/>
      <c r="D47" s="156"/>
      <c r="E47" s="157"/>
      <c r="F47" s="155"/>
      <c r="G47" s="158"/>
      <c r="H47" s="159"/>
      <c r="I47" s="159"/>
      <c r="J47" s="160"/>
      <c r="K47" s="159"/>
    </row>
    <row r="48" spans="1:13" s="161" customFormat="1" ht="15.75">
      <c r="A48" s="55"/>
      <c r="B48" s="162"/>
      <c r="C48" s="162"/>
      <c r="D48" s="163"/>
      <c r="E48" s="163"/>
      <c r="F48" s="162"/>
      <c r="G48" s="158"/>
      <c r="H48" s="159"/>
      <c r="I48" s="159"/>
      <c r="J48" s="160"/>
      <c r="K48" s="159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杜漢忠</cp:lastModifiedBy>
  <cp:revision>0</cp:revision>
  <cp:lastPrinted>2024-09-19T01:50:27Z</cp:lastPrinted>
  <dcterms:created xsi:type="dcterms:W3CDTF">1998-06-12T14:17:19Z</dcterms:created>
  <dcterms:modified xsi:type="dcterms:W3CDTF">2024-09-24T01:29:01Z</dcterms:modified>
  <dc:language>zh-TW</dc:language>
</cp:coreProperties>
</file>