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306季報\2.新聞稿\新聞稿及附表\"/>
    </mc:Choice>
  </mc:AlternateContent>
  <bookViews>
    <workbookView xWindow="0" yWindow="0" windowWidth="14145" windowHeight="1222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附表2!$A$1:$I$21</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35" l="1"/>
  <c r="F17" i="35"/>
  <c r="D17" i="35"/>
  <c r="C17" i="35"/>
  <c r="H16" i="35"/>
  <c r="I16" i="35"/>
  <c r="G16" i="37" l="1"/>
  <c r="F16" i="37"/>
  <c r="E14" i="35" l="1"/>
  <c r="E13" i="35"/>
  <c r="E12" i="35"/>
  <c r="E11" i="35"/>
  <c r="E10" i="35"/>
  <c r="E9" i="35"/>
  <c r="E8" i="35"/>
  <c r="E7" i="35"/>
  <c r="E6" i="35"/>
  <c r="C16" i="37" l="1"/>
  <c r="D16" i="37"/>
  <c r="E15" i="37"/>
  <c r="E14" i="37"/>
  <c r="E13" i="37"/>
  <c r="E12" i="37"/>
  <c r="E11" i="37"/>
  <c r="E10" i="37"/>
  <c r="E9" i="37"/>
  <c r="E8" i="37"/>
  <c r="E7" i="37"/>
  <c r="E6" i="37"/>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H17" i="35" l="1"/>
  <c r="I17" i="35" s="1"/>
  <c r="H16" i="37" l="1"/>
  <c r="I16" i="37" s="1"/>
  <c r="G8" i="33"/>
  <c r="G6" i="33"/>
  <c r="G7" i="33" l="1"/>
  <c r="G5" i="33"/>
</calcChain>
</file>

<file path=xl/sharedStrings.xml><?xml version="1.0" encoding="utf-8"?>
<sst xmlns="http://schemas.openxmlformats.org/spreadsheetml/2006/main" count="91" uniqueCount="50">
  <si>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</si>
  <si>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</si>
  <si>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</si>
  <si>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</si>
  <si>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</si>
  <si>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</si>
  <si>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</si>
  <si>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</si>
  <si>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</si>
  <si>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</si>
  <si>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</si>
  <si>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</si>
  <si>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</si>
  <si>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</si>
  <si>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</si>
  <si>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</si>
  <si>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</si>
  <si>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</si>
  <si>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</si>
  <si>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</si>
  <si>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</si>
  <si>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</si>
  <si>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</si>
  <si>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</si>
  <si>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</si>
  <si>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</si>
  <si>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</si>
  <si>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</si>
  <si>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</si>
  <si>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</si>
  <si>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</si>
  <si>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</si>
  <si>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</si>
  <si>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</si>
  <si>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</si>
  <si>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</si>
  <si>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</si>
  <si>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</si>
  <si>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</si>
  <si>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開曼群島</t>
    </r>
    <r>
      <rPr>
        <sz val="14"/>
        <rFont val="Times New Roman"/>
        <family val="1"/>
      </rPr>
      <t>(Cayman Islands)</t>
    </r>
  </si>
  <si>
    <r>
      <rPr>
        <sz val="14"/>
        <rFont val="標楷體"/>
        <family val="4"/>
        <charset val="136"/>
      </rPr>
      <t>法國</t>
    </r>
    <r>
      <rPr>
        <sz val="14"/>
        <rFont val="Times New Roman"/>
        <family val="1"/>
      </rPr>
      <t>(France)</t>
    </r>
  </si>
  <si>
    <t>113.3.31</t>
    <phoneticPr fontId="3" type="noConversion"/>
  </si>
  <si>
    <r>
      <rPr>
        <sz val="14"/>
        <rFont val="標楷體"/>
        <family val="4"/>
        <charset val="136"/>
      </rPr>
      <t>新加坡</t>
    </r>
    <r>
      <rPr>
        <sz val="14"/>
        <rFont val="Times New Roman"/>
        <family val="1"/>
      </rPr>
      <t>(Singapore)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</si>
  <si>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</si>
  <si>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t>113.6.30</t>
    <phoneticPr fontId="3"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</si>
  <si>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</si>
  <si>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</si>
  <si>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rPr>
        <sz val="14"/>
        <rFont val="標楷體"/>
        <family val="4"/>
        <charset val="136"/>
      </rPr>
      <t>越南</t>
    </r>
    <r>
      <rPr>
        <sz val="14"/>
        <rFont val="Times New Roman"/>
        <family val="1"/>
      </rPr>
      <t>(Vietnam) (</t>
    </r>
    <r>
      <rPr>
        <sz val="14"/>
        <rFont val="標楷體"/>
        <family val="4"/>
        <charset val="136"/>
      </rPr>
      <t>註</t>
    </r>
    <r>
      <rPr>
        <sz val="14"/>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</si>
  <si>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113</t>
    </r>
    <r>
      <rPr>
        <sz val="11"/>
        <rFont val="標楷體"/>
        <family val="4"/>
        <charset val="136"/>
      </rPr>
      <t>年</t>
    </r>
    <r>
      <rPr>
        <sz val="11"/>
        <rFont val="Times New Roman"/>
        <family val="1"/>
      </rPr>
      <t>3</t>
    </r>
    <r>
      <rPr>
        <sz val="11"/>
        <rFont val="標楷體"/>
        <family val="4"/>
        <charset val="136"/>
      </rPr>
      <t>月</t>
    </r>
    <r>
      <rPr>
        <sz val="11"/>
        <rFont val="Times New Roman"/>
        <family val="1"/>
      </rPr>
      <t>31</t>
    </r>
    <r>
      <rPr>
        <sz val="11"/>
        <rFont val="標楷體"/>
        <family val="4"/>
        <charset val="136"/>
      </rPr>
      <t>日不含法國；</t>
    </r>
    <r>
      <rPr>
        <sz val="11"/>
        <rFont val="Times New Roman"/>
        <family val="1"/>
      </rPr>
      <t>113</t>
    </r>
    <r>
      <rPr>
        <sz val="11"/>
        <rFont val="標楷體"/>
        <family val="4"/>
        <charset val="136"/>
      </rPr>
      <t>年</t>
    </r>
    <r>
      <rPr>
        <sz val="11"/>
        <rFont val="Times New Roman"/>
        <family val="1"/>
      </rPr>
      <t>6</t>
    </r>
    <r>
      <rPr>
        <sz val="11"/>
        <rFont val="標楷體"/>
        <family val="4"/>
        <charset val="136"/>
      </rPr>
      <t>月</t>
    </r>
    <r>
      <rPr>
        <sz val="11"/>
        <rFont val="Times New Roman"/>
        <family val="1"/>
      </rPr>
      <t>30</t>
    </r>
    <r>
      <rPr>
        <sz val="11"/>
        <rFont val="標楷體"/>
        <family val="4"/>
        <charset val="136"/>
      </rPr>
      <t>日不含越南。</t>
    </r>
    <phoneticPr fontId="2" type="noConversion"/>
  </si>
  <si>
    <r>
      <rPr>
        <sz val="14"/>
        <rFont val="標楷體"/>
        <family val="4"/>
        <charset val="136"/>
      </rPr>
      <t>法國</t>
    </r>
    <r>
      <rPr>
        <sz val="14"/>
        <rFont val="Times New Roman"/>
        <family val="1"/>
      </rPr>
      <t>(France) (</t>
    </r>
    <r>
      <rPr>
        <sz val="14"/>
        <rFont val="標楷體"/>
        <family val="4"/>
        <charset val="136"/>
      </rPr>
      <t>註</t>
    </r>
    <r>
      <rPr>
        <sz val="14"/>
        <rFont val="Times New Roman"/>
        <family val="1"/>
      </rPr>
      <t>3)</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</si>
</sst>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gray125">
        <bgColor theme="0" tint="-0.14999847407452621"/>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5">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0" fontId="10" fillId="2" borderId="8" xfId="0" applyFont="1" applyFill="1" applyBorder="1" applyAlignment="1">
      <alignment horizontal="center" vertical="center" wrapText="1"/>
    </xf>
    <xf numFmtId="0" fontId="10" fillId="1" borderId="8" xfId="0" applyFont="1" applyFill="1" applyBorder="1" applyAlignment="1">
      <alignment vertical="center" wrapText="1"/>
    </xf>
    <xf numFmtId="0" fontId="10" fillId="4" borderId="8" xfId="0" applyFont="1" applyFill="1" applyBorder="1" applyAlignment="1">
      <alignment horizontal="center" vertical="center" wrapText="1"/>
    </xf>
    <xf numFmtId="177" fontId="10" fillId="1" borderId="8" xfId="0" applyNumberFormat="1" applyFont="1" applyFill="1" applyBorder="1">
      <alignment vertical="center"/>
    </xf>
    <xf numFmtId="177" fontId="10" fillId="1" borderId="8" xfId="1"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3" t="s">
        <v>20</v>
      </c>
      <c r="B1" s="63"/>
      <c r="C1" s="63"/>
      <c r="D1" s="63"/>
      <c r="E1" s="63"/>
      <c r="F1" s="63"/>
      <c r="G1" s="63"/>
    </row>
    <row r="2" spans="1:10" ht="20.100000000000001" customHeight="1">
      <c r="G2" s="13" t="s">
        <v>29</v>
      </c>
    </row>
    <row r="3" spans="1:10" s="18" customFormat="1" ht="27" customHeight="1">
      <c r="A3" s="64" t="s">
        <v>6</v>
      </c>
      <c r="B3" s="66" t="s">
        <v>44</v>
      </c>
      <c r="C3" s="67"/>
      <c r="D3" s="66" t="s">
        <v>41</v>
      </c>
      <c r="E3" s="67"/>
      <c r="F3" s="61" t="s">
        <v>0</v>
      </c>
      <c r="G3" s="62"/>
    </row>
    <row r="4" spans="1:10" s="18" customFormat="1" ht="27" customHeight="1">
      <c r="A4" s="65"/>
      <c r="B4" s="4" t="s">
        <v>1</v>
      </c>
      <c r="C4" s="4" t="s">
        <v>2</v>
      </c>
      <c r="D4" s="4" t="s">
        <v>1</v>
      </c>
      <c r="E4" s="16" t="s">
        <v>2</v>
      </c>
      <c r="F4" s="8" t="s">
        <v>1</v>
      </c>
      <c r="G4" s="4" t="s">
        <v>3</v>
      </c>
    </row>
    <row r="5" spans="1:10" s="18" customFormat="1" ht="33" customHeight="1">
      <c r="A5" s="43" t="s">
        <v>8</v>
      </c>
      <c r="B5" s="46">
        <v>1674.08</v>
      </c>
      <c r="C5" s="51">
        <v>28.55</v>
      </c>
      <c r="D5" s="46">
        <v>1626.09</v>
      </c>
      <c r="E5" s="51">
        <v>28.3</v>
      </c>
      <c r="F5" s="46">
        <f>B5-D5</f>
        <v>47.990000000000009</v>
      </c>
      <c r="G5" s="51">
        <f>IF(D5=0,"_",ROUND(F5/D5*100,2))</f>
        <v>2.95</v>
      </c>
      <c r="H5" s="19"/>
      <c r="J5" s="20"/>
    </row>
    <row r="6" spans="1:10" s="18" customFormat="1" ht="33" customHeight="1">
      <c r="A6" s="44" t="s">
        <v>9</v>
      </c>
      <c r="B6" s="46">
        <v>822.34</v>
      </c>
      <c r="C6" s="52">
        <v>14.02</v>
      </c>
      <c r="D6" s="46">
        <v>811.99</v>
      </c>
      <c r="E6" s="52">
        <v>14.13</v>
      </c>
      <c r="F6" s="46">
        <f>B6-D6</f>
        <v>10.350000000000023</v>
      </c>
      <c r="G6" s="52">
        <f>IF(D6=0,"_",ROUND(F6/D6*100,2))</f>
        <v>1.27</v>
      </c>
      <c r="H6" s="19"/>
    </row>
    <row r="7" spans="1:10" s="18" customFormat="1" ht="33" customHeight="1">
      <c r="A7" s="44" t="s">
        <v>10</v>
      </c>
      <c r="B7" s="46">
        <v>3295.46</v>
      </c>
      <c r="C7" s="52">
        <v>56.19</v>
      </c>
      <c r="D7" s="46">
        <v>3245.76</v>
      </c>
      <c r="E7" s="52">
        <v>56.48</v>
      </c>
      <c r="F7" s="46">
        <f>B7-D7</f>
        <v>49.699999999999818</v>
      </c>
      <c r="G7" s="52">
        <f>IF(D7=0,"_",ROUND(F7/D7*100,2))</f>
        <v>1.53</v>
      </c>
      <c r="H7" s="19"/>
    </row>
    <row r="8" spans="1:10" s="18" customFormat="1" ht="33" customHeight="1">
      <c r="A8" s="35" t="s">
        <v>27</v>
      </c>
      <c r="B8" s="46">
        <v>72.83</v>
      </c>
      <c r="C8" s="53">
        <v>1.24</v>
      </c>
      <c r="D8" s="46">
        <v>62.9</v>
      </c>
      <c r="E8" s="53">
        <v>1.0900000000000001</v>
      </c>
      <c r="F8" s="46">
        <f>B8-D8</f>
        <v>9.93</v>
      </c>
      <c r="G8" s="53">
        <f>IF(D8=0,"_",ROUND(F8/D8*100,2))</f>
        <v>15.79</v>
      </c>
      <c r="H8" s="19"/>
    </row>
    <row r="9" spans="1:10" s="18" customFormat="1" ht="33" customHeight="1">
      <c r="A9" s="4" t="s">
        <v>11</v>
      </c>
      <c r="B9" s="50">
        <f>SUM(B5:B8)</f>
        <v>5864.71</v>
      </c>
      <c r="C9" s="50">
        <f>SUM(C5:C8)</f>
        <v>99.999999999999986</v>
      </c>
      <c r="D9" s="50">
        <f>SUM(D5:D8)</f>
        <v>5746.74</v>
      </c>
      <c r="E9" s="50">
        <f>SUM(E5:E8)</f>
        <v>100</v>
      </c>
      <c r="F9" s="50">
        <f>B9-D9</f>
        <v>117.97000000000025</v>
      </c>
      <c r="G9" s="50">
        <f>IF(D9=0,"_",ROUND(F9/D9*100,2))</f>
        <v>2.0499999999999998</v>
      </c>
    </row>
    <row r="10" spans="1:10" ht="15.75" customHeight="1">
      <c r="A10" s="1" t="s">
        <v>4</v>
      </c>
    </row>
    <row r="11" spans="1:10" ht="15.75" customHeight="1">
      <c r="A11" s="1" t="s">
        <v>19</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zoomScaleSheetLayoutView="100" workbookViewId="0">
      <selection activeCell="H11" sqref="H1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9" t="s">
        <v>21</v>
      </c>
      <c r="B1" s="69"/>
      <c r="C1" s="69"/>
      <c r="D1" s="69"/>
      <c r="E1" s="69"/>
      <c r="F1" s="69"/>
      <c r="G1" s="69"/>
      <c r="H1" s="69"/>
      <c r="I1" s="69"/>
    </row>
    <row r="2" spans="1:10" ht="20.100000000000001" customHeight="1">
      <c r="A2" s="68" t="s">
        <v>30</v>
      </c>
      <c r="B2" s="68"/>
      <c r="C2" s="68"/>
      <c r="D2" s="68"/>
      <c r="E2" s="68"/>
      <c r="F2" s="68"/>
      <c r="G2" s="68"/>
      <c r="H2" s="68"/>
      <c r="I2" s="68"/>
    </row>
    <row r="3" spans="1:10" s="21" customFormat="1" ht="20.100000000000001" customHeight="1">
      <c r="A3" s="70" t="s">
        <v>12</v>
      </c>
      <c r="B3" s="73" t="s">
        <v>28</v>
      </c>
      <c r="C3" s="74"/>
      <c r="D3" s="74"/>
      <c r="E3" s="74"/>
      <c r="F3" s="74"/>
      <c r="G3" s="74"/>
      <c r="H3" s="74"/>
      <c r="I3" s="75"/>
    </row>
    <row r="4" spans="1:10" s="21" customFormat="1" ht="20.100000000000001" customHeight="1">
      <c r="A4" s="71"/>
      <c r="B4" s="76" t="str">
        <f>附表1!B3</f>
        <v>113.6.30</v>
      </c>
      <c r="C4" s="74"/>
      <c r="D4" s="75"/>
      <c r="E4" s="76" t="str">
        <f>附表1!D3</f>
        <v>113.3.31</v>
      </c>
      <c r="F4" s="74"/>
      <c r="G4" s="75"/>
      <c r="H4" s="73" t="s">
        <v>13</v>
      </c>
      <c r="I4" s="75"/>
    </row>
    <row r="5" spans="1:10" s="21" customFormat="1" ht="20.100000000000001" customHeight="1">
      <c r="A5" s="72"/>
      <c r="B5" s="22" t="s">
        <v>14</v>
      </c>
      <c r="C5" s="22" t="s">
        <v>15</v>
      </c>
      <c r="D5" s="23" t="s">
        <v>2</v>
      </c>
      <c r="E5" s="22" t="s">
        <v>14</v>
      </c>
      <c r="F5" s="22" t="s">
        <v>15</v>
      </c>
      <c r="G5" s="23" t="s">
        <v>2</v>
      </c>
      <c r="H5" s="22" t="s">
        <v>15</v>
      </c>
      <c r="I5" s="23" t="s">
        <v>3</v>
      </c>
    </row>
    <row r="6" spans="1:10" s="21" customFormat="1" ht="32.1" customHeight="1">
      <c r="A6" s="24" t="s">
        <v>31</v>
      </c>
      <c r="B6" s="25">
        <v>1</v>
      </c>
      <c r="C6" s="47">
        <v>1753.19</v>
      </c>
      <c r="D6" s="26">
        <v>29.89</v>
      </c>
      <c r="E6" s="25">
        <f t="shared" ref="E6:E14" si="0">RANK(F6,$F$6:$F$15)</f>
        <v>1</v>
      </c>
      <c r="F6" s="48">
        <v>1716.22</v>
      </c>
      <c r="G6" s="26">
        <v>29.87</v>
      </c>
      <c r="H6" s="26">
        <f>C6-F6</f>
        <v>36.970000000000027</v>
      </c>
      <c r="I6" s="27">
        <f t="shared" ref="I6:I16" si="1">IF(F6=0,"_",ROUND(H6/F6*100,2))</f>
        <v>2.15</v>
      </c>
      <c r="J6" s="49"/>
    </row>
    <row r="7" spans="1:10" s="21" customFormat="1" ht="32.1" customHeight="1">
      <c r="A7" s="24" t="s">
        <v>32</v>
      </c>
      <c r="B7" s="25">
        <v>2</v>
      </c>
      <c r="C7" s="47">
        <v>462.58</v>
      </c>
      <c r="D7" s="26">
        <v>7.89</v>
      </c>
      <c r="E7" s="25">
        <f t="shared" si="0"/>
        <v>2</v>
      </c>
      <c r="F7" s="48">
        <v>465.1</v>
      </c>
      <c r="G7" s="26">
        <v>8.09</v>
      </c>
      <c r="H7" s="26">
        <f t="shared" ref="H7:H16" si="2">C7-F7</f>
        <v>-2.5200000000000387</v>
      </c>
      <c r="I7" s="27">
        <f t="shared" si="1"/>
        <v>-0.54</v>
      </c>
      <c r="J7" s="49"/>
    </row>
    <row r="8" spans="1:10" s="21" customFormat="1" ht="32.1" customHeight="1">
      <c r="A8" s="28" t="s">
        <v>33</v>
      </c>
      <c r="B8" s="25">
        <v>3</v>
      </c>
      <c r="C8" s="47">
        <v>406.77</v>
      </c>
      <c r="D8" s="26">
        <v>6.94</v>
      </c>
      <c r="E8" s="25">
        <f t="shared" si="0"/>
        <v>3</v>
      </c>
      <c r="F8" s="48">
        <v>396.13</v>
      </c>
      <c r="G8" s="26">
        <v>6.89</v>
      </c>
      <c r="H8" s="26">
        <f t="shared" si="2"/>
        <v>10.639999999999986</v>
      </c>
      <c r="I8" s="27">
        <f t="shared" si="1"/>
        <v>2.69</v>
      </c>
      <c r="J8" s="49"/>
    </row>
    <row r="9" spans="1:10" s="21" customFormat="1" ht="32.1" customHeight="1">
      <c r="A9" s="24" t="s">
        <v>34</v>
      </c>
      <c r="B9" s="25">
        <v>4</v>
      </c>
      <c r="C9" s="47">
        <v>374.23</v>
      </c>
      <c r="D9" s="26">
        <v>6.38</v>
      </c>
      <c r="E9" s="25">
        <f t="shared" si="0"/>
        <v>4</v>
      </c>
      <c r="F9" s="48">
        <v>352.79</v>
      </c>
      <c r="G9" s="26">
        <v>6.14</v>
      </c>
      <c r="H9" s="26">
        <f t="shared" si="2"/>
        <v>21.439999999999998</v>
      </c>
      <c r="I9" s="27">
        <f t="shared" si="1"/>
        <v>6.08</v>
      </c>
      <c r="J9" s="49"/>
    </row>
    <row r="10" spans="1:10" s="21" customFormat="1" ht="32.1" customHeight="1">
      <c r="A10" s="24" t="s">
        <v>35</v>
      </c>
      <c r="B10" s="25">
        <v>5</v>
      </c>
      <c r="C10" s="47">
        <v>333.78</v>
      </c>
      <c r="D10" s="26">
        <v>5.69</v>
      </c>
      <c r="E10" s="25">
        <f t="shared" si="0"/>
        <v>5</v>
      </c>
      <c r="F10" s="48">
        <v>325.35000000000002</v>
      </c>
      <c r="G10" s="26">
        <v>5.66</v>
      </c>
      <c r="H10" s="26">
        <f t="shared" si="2"/>
        <v>8.42999999999995</v>
      </c>
      <c r="I10" s="27">
        <f t="shared" si="1"/>
        <v>2.59</v>
      </c>
      <c r="J10" s="49"/>
    </row>
    <row r="11" spans="1:10" s="21" customFormat="1" ht="32.1" customHeight="1">
      <c r="A11" s="24" t="s">
        <v>36</v>
      </c>
      <c r="B11" s="25">
        <v>6</v>
      </c>
      <c r="C11" s="47">
        <v>303.42</v>
      </c>
      <c r="D11" s="26">
        <v>5.17</v>
      </c>
      <c r="E11" s="25">
        <f t="shared" si="0"/>
        <v>6</v>
      </c>
      <c r="F11" s="48">
        <v>309.75</v>
      </c>
      <c r="G11" s="26">
        <v>5.39</v>
      </c>
      <c r="H11" s="26">
        <f t="shared" si="2"/>
        <v>-6.3299999999999841</v>
      </c>
      <c r="I11" s="27">
        <f t="shared" si="1"/>
        <v>-2.04</v>
      </c>
      <c r="J11" s="49"/>
    </row>
    <row r="12" spans="1:10" s="21" customFormat="1" ht="32.1" customHeight="1">
      <c r="A12" s="24" t="s">
        <v>37</v>
      </c>
      <c r="B12" s="25">
        <v>7</v>
      </c>
      <c r="C12" s="47">
        <v>202.49</v>
      </c>
      <c r="D12" s="26">
        <v>3.45</v>
      </c>
      <c r="E12" s="25">
        <f t="shared" si="0"/>
        <v>7</v>
      </c>
      <c r="F12" s="48">
        <v>203.74</v>
      </c>
      <c r="G12" s="26">
        <v>3.55</v>
      </c>
      <c r="H12" s="26">
        <f t="shared" si="2"/>
        <v>-1.25</v>
      </c>
      <c r="I12" s="27">
        <f t="shared" si="1"/>
        <v>-0.61</v>
      </c>
      <c r="J12" s="49"/>
    </row>
    <row r="13" spans="1:10" s="21" customFormat="1" ht="32.1" customHeight="1">
      <c r="A13" s="24" t="s">
        <v>42</v>
      </c>
      <c r="B13" s="25">
        <v>8</v>
      </c>
      <c r="C13" s="26">
        <v>181.96</v>
      </c>
      <c r="D13" s="26">
        <v>3.1</v>
      </c>
      <c r="E13" s="25">
        <f t="shared" si="0"/>
        <v>8</v>
      </c>
      <c r="F13" s="54">
        <v>174.03</v>
      </c>
      <c r="G13" s="26">
        <v>3.03</v>
      </c>
      <c r="H13" s="26">
        <f t="shared" si="2"/>
        <v>7.9300000000000068</v>
      </c>
      <c r="I13" s="27">
        <f t="shared" si="1"/>
        <v>4.5599999999999996</v>
      </c>
      <c r="J13" s="49"/>
    </row>
    <row r="14" spans="1:10" s="21" customFormat="1" ht="32.1" customHeight="1">
      <c r="A14" s="24" t="s">
        <v>38</v>
      </c>
      <c r="B14" s="25">
        <v>9</v>
      </c>
      <c r="C14" s="26">
        <v>161.05000000000001</v>
      </c>
      <c r="D14" s="26">
        <v>2.75</v>
      </c>
      <c r="E14" s="25">
        <f t="shared" si="0"/>
        <v>9</v>
      </c>
      <c r="F14" s="54">
        <v>165.49</v>
      </c>
      <c r="G14" s="26">
        <v>2.88</v>
      </c>
      <c r="H14" s="26">
        <f t="shared" si="2"/>
        <v>-4.4399999999999977</v>
      </c>
      <c r="I14" s="27">
        <f t="shared" si="1"/>
        <v>-2.68</v>
      </c>
      <c r="J14" s="49"/>
    </row>
    <row r="15" spans="1:10" s="21" customFormat="1" ht="32.1" customHeight="1">
      <c r="A15" s="24" t="s">
        <v>49</v>
      </c>
      <c r="B15" s="56">
        <v>10</v>
      </c>
      <c r="C15" s="26">
        <v>160.38</v>
      </c>
      <c r="D15" s="26">
        <v>2.7399999999999998</v>
      </c>
      <c r="E15" s="58">
        <v>11</v>
      </c>
      <c r="F15" s="60">
        <v>155.97999999999999</v>
      </c>
      <c r="G15" s="59">
        <v>2.71</v>
      </c>
      <c r="H15" s="26">
        <f t="shared" si="2"/>
        <v>4.4000000000000057</v>
      </c>
      <c r="I15" s="27">
        <f t="shared" si="1"/>
        <v>2.82</v>
      </c>
      <c r="J15" s="49"/>
    </row>
    <row r="16" spans="1:10" s="21" customFormat="1" ht="32.1" customHeight="1">
      <c r="A16" s="57" t="s">
        <v>47</v>
      </c>
      <c r="B16" s="58">
        <v>11</v>
      </c>
      <c r="C16" s="59">
        <v>151.77000000000001</v>
      </c>
      <c r="D16" s="59">
        <v>2.59</v>
      </c>
      <c r="E16" s="56">
        <v>10</v>
      </c>
      <c r="F16" s="26">
        <v>161.72</v>
      </c>
      <c r="G16" s="26">
        <v>2.81</v>
      </c>
      <c r="H16" s="26">
        <f t="shared" si="2"/>
        <v>-9.9499999999999886</v>
      </c>
      <c r="I16" s="27">
        <f t="shared" si="1"/>
        <v>-6.15</v>
      </c>
      <c r="J16" s="49"/>
    </row>
    <row r="17" spans="1:10" s="21" customFormat="1" ht="32.1" customHeight="1">
      <c r="A17" s="29" t="s">
        <v>43</v>
      </c>
      <c r="B17" s="29"/>
      <c r="C17" s="38">
        <f>SUM(C6:C15)</f>
        <v>4339.8500000000004</v>
      </c>
      <c r="D17" s="38">
        <f>SUM(D6:D15)</f>
        <v>73.999999999999986</v>
      </c>
      <c r="E17" s="29"/>
      <c r="F17" s="38">
        <f>SUM(F6:F14)+F16</f>
        <v>4270.3200000000006</v>
      </c>
      <c r="G17" s="30">
        <f>SUM(G6:G14)+G16</f>
        <v>74.31</v>
      </c>
      <c r="H17" s="39">
        <f>C17-F17</f>
        <v>69.529999999999745</v>
      </c>
      <c r="I17" s="31">
        <f>IF(F17=0,"_",ROUND(H17/F17*100,2))</f>
        <v>1.63</v>
      </c>
      <c r="J17" s="49"/>
    </row>
    <row r="18" spans="1:10">
      <c r="A18" s="12" t="s">
        <v>5</v>
      </c>
      <c r="D18" s="11"/>
    </row>
    <row r="19" spans="1:10">
      <c r="A19" s="1" t="s">
        <v>46</v>
      </c>
    </row>
    <row r="20" spans="1:10">
      <c r="A20" s="1" t="s">
        <v>48</v>
      </c>
    </row>
    <row r="21" spans="1:10">
      <c r="A21"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sqref="A1:G1"/>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7" t="s">
        <v>22</v>
      </c>
      <c r="B1" s="77"/>
      <c r="C1" s="77"/>
      <c r="D1" s="77"/>
      <c r="E1" s="77"/>
      <c r="F1" s="77"/>
      <c r="G1" s="77"/>
    </row>
    <row r="2" spans="1:7" ht="20.100000000000001" customHeight="1">
      <c r="A2" s="84" t="s">
        <v>29</v>
      </c>
      <c r="B2" s="84"/>
      <c r="C2" s="84"/>
      <c r="D2" s="84"/>
      <c r="E2" s="84"/>
      <c r="F2" s="84"/>
      <c r="G2" s="84"/>
    </row>
    <row r="3" spans="1:7" s="34" customFormat="1" ht="27" customHeight="1">
      <c r="A3" s="78" t="s">
        <v>7</v>
      </c>
      <c r="B3" s="82" t="str">
        <f>附表1!B3:C3</f>
        <v>113.6.30</v>
      </c>
      <c r="C3" s="83"/>
      <c r="D3" s="82" t="str">
        <f>附表1!D3:E3</f>
        <v>113.3.31</v>
      </c>
      <c r="E3" s="83"/>
      <c r="F3" s="80" t="s">
        <v>0</v>
      </c>
      <c r="G3" s="81"/>
    </row>
    <row r="4" spans="1:7" s="34" customFormat="1" ht="27" customHeight="1">
      <c r="A4" s="79"/>
      <c r="B4" s="7" t="s">
        <v>1</v>
      </c>
      <c r="C4" s="17" t="s">
        <v>2</v>
      </c>
      <c r="D4" s="4" t="s">
        <v>1</v>
      </c>
      <c r="E4" s="37" t="s">
        <v>2</v>
      </c>
      <c r="F4" s="9" t="s">
        <v>1</v>
      </c>
      <c r="G4" s="7" t="s">
        <v>3</v>
      </c>
    </row>
    <row r="5" spans="1:7" s="34" customFormat="1" ht="33" customHeight="1">
      <c r="A5" s="14" t="s">
        <v>8</v>
      </c>
      <c r="B5" s="51">
        <v>1670.16</v>
      </c>
      <c r="C5" s="51">
        <v>29.05</v>
      </c>
      <c r="D5" s="46">
        <v>1637.02</v>
      </c>
      <c r="E5" s="51">
        <v>29.03</v>
      </c>
      <c r="F5" s="46">
        <f>B5-D5</f>
        <v>33.1400000000001</v>
      </c>
      <c r="G5" s="51">
        <f t="shared" ref="G5:G8" si="0">IF(D5=0,"_",ROUND(F5/D5*100,2))</f>
        <v>2.02</v>
      </c>
    </row>
    <row r="6" spans="1:7" s="34" customFormat="1" ht="33" customHeight="1">
      <c r="A6" s="15" t="s">
        <v>9</v>
      </c>
      <c r="B6" s="52">
        <v>929.87</v>
      </c>
      <c r="C6" s="52">
        <v>16.170000000000002</v>
      </c>
      <c r="D6" s="46">
        <v>912.69</v>
      </c>
      <c r="E6" s="52">
        <v>16.18</v>
      </c>
      <c r="F6" s="46">
        <f>B6-D6</f>
        <v>17.17999999999995</v>
      </c>
      <c r="G6" s="52">
        <f t="shared" si="0"/>
        <v>1.88</v>
      </c>
    </row>
    <row r="7" spans="1:7" s="34" customFormat="1" ht="33" customHeight="1">
      <c r="A7" s="15" t="s">
        <v>10</v>
      </c>
      <c r="B7" s="52">
        <v>3075.2</v>
      </c>
      <c r="C7" s="52">
        <v>53.48</v>
      </c>
      <c r="D7" s="46">
        <v>3026.03</v>
      </c>
      <c r="E7" s="52">
        <v>53.66</v>
      </c>
      <c r="F7" s="46">
        <f>B7-D7</f>
        <v>49.169999999999618</v>
      </c>
      <c r="G7" s="52">
        <f t="shared" si="0"/>
        <v>1.62</v>
      </c>
    </row>
    <row r="8" spans="1:7" s="34" customFormat="1" ht="33" customHeight="1">
      <c r="A8" s="36" t="s">
        <v>26</v>
      </c>
      <c r="B8" s="53">
        <v>74.760000000000005</v>
      </c>
      <c r="C8" s="53">
        <v>1.3</v>
      </c>
      <c r="D8" s="46">
        <v>63.89</v>
      </c>
      <c r="E8" s="53">
        <v>1.1299999999999999</v>
      </c>
      <c r="F8" s="46">
        <f>B8-D8</f>
        <v>10.870000000000005</v>
      </c>
      <c r="G8" s="53">
        <f t="shared" si="0"/>
        <v>17.010000000000002</v>
      </c>
    </row>
    <row r="9" spans="1:7" s="34" customFormat="1" ht="33" customHeight="1">
      <c r="A9" s="17" t="s">
        <v>17</v>
      </c>
      <c r="B9" s="50">
        <f>SUM(B5:B8)</f>
        <v>5749.99</v>
      </c>
      <c r="C9" s="50">
        <f>SUM(C5:C8)</f>
        <v>99.999999999999986</v>
      </c>
      <c r="D9" s="50">
        <f>SUM(D5:D8)</f>
        <v>5639.63</v>
      </c>
      <c r="E9" s="50">
        <f>SUM(E5:E8)</f>
        <v>100</v>
      </c>
      <c r="F9" s="50">
        <f>B9-D9</f>
        <v>110.35999999999967</v>
      </c>
      <c r="G9" s="50">
        <f>IF(D9=0,"_",ROUND(F9/D9*100,2))</f>
        <v>1.96</v>
      </c>
    </row>
    <row r="10" spans="1:7" s="3" customFormat="1">
      <c r="A10" s="1" t="s">
        <v>4</v>
      </c>
    </row>
    <row r="11" spans="1:7" s="3" customFormat="1">
      <c r="A11" s="1" t="s">
        <v>23</v>
      </c>
    </row>
    <row r="12" spans="1:7" s="3" customFormat="1" ht="16.5">
      <c r="A12" s="1" t="s">
        <v>24</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9" t="s">
        <v>25</v>
      </c>
      <c r="B1" s="69"/>
      <c r="C1" s="69"/>
      <c r="D1" s="69"/>
      <c r="E1" s="69"/>
      <c r="F1" s="69"/>
      <c r="G1" s="69"/>
      <c r="H1" s="69"/>
      <c r="I1" s="69"/>
    </row>
    <row r="2" spans="1:11" ht="20.100000000000001" customHeight="1">
      <c r="A2" s="68" t="s">
        <v>30</v>
      </c>
      <c r="B2" s="68"/>
      <c r="C2" s="68"/>
      <c r="D2" s="68"/>
      <c r="E2" s="68"/>
      <c r="F2" s="68"/>
      <c r="G2" s="68"/>
      <c r="H2" s="68"/>
      <c r="I2" s="68"/>
    </row>
    <row r="3" spans="1:11" s="21" customFormat="1" ht="20.100000000000001" customHeight="1">
      <c r="A3" s="70" t="s">
        <v>12</v>
      </c>
      <c r="B3" s="73" t="s">
        <v>18</v>
      </c>
      <c r="C3" s="74"/>
      <c r="D3" s="74"/>
      <c r="E3" s="74"/>
      <c r="F3" s="74"/>
      <c r="G3" s="74"/>
      <c r="H3" s="74"/>
      <c r="I3" s="75"/>
    </row>
    <row r="4" spans="1:11" s="21" customFormat="1" ht="20.100000000000001" customHeight="1">
      <c r="A4" s="71"/>
      <c r="B4" s="73" t="str">
        <f>附表2!B4:D4</f>
        <v>113.6.30</v>
      </c>
      <c r="C4" s="74"/>
      <c r="D4" s="75"/>
      <c r="E4" s="73" t="str">
        <f>附表2!E4:G4</f>
        <v>113.3.31</v>
      </c>
      <c r="F4" s="74"/>
      <c r="G4" s="75"/>
      <c r="H4" s="73" t="s">
        <v>13</v>
      </c>
      <c r="I4" s="75"/>
    </row>
    <row r="5" spans="1:11" s="21" customFormat="1" ht="20.100000000000001" customHeight="1">
      <c r="A5" s="72"/>
      <c r="B5" s="22" t="s">
        <v>14</v>
      </c>
      <c r="C5" s="22" t="s">
        <v>15</v>
      </c>
      <c r="D5" s="23" t="s">
        <v>2</v>
      </c>
      <c r="E5" s="22" t="s">
        <v>14</v>
      </c>
      <c r="F5" s="22" t="s">
        <v>15</v>
      </c>
      <c r="G5" s="23" t="s">
        <v>2</v>
      </c>
      <c r="H5" s="22" t="s">
        <v>15</v>
      </c>
      <c r="I5" s="23" t="s">
        <v>3</v>
      </c>
    </row>
    <row r="6" spans="1:11" s="21" customFormat="1" ht="32.1" customHeight="1">
      <c r="A6" s="24" t="s">
        <v>31</v>
      </c>
      <c r="B6" s="25">
        <v>1</v>
      </c>
      <c r="C6" s="41">
        <v>1717.92</v>
      </c>
      <c r="D6" s="26">
        <v>29.88</v>
      </c>
      <c r="E6" s="25">
        <f t="shared" ref="E6:E15" si="0">RANK(F6,$F$6:$F$15,0)</f>
        <v>1</v>
      </c>
      <c r="F6" s="41">
        <v>1672.33</v>
      </c>
      <c r="G6" s="26">
        <v>29.65</v>
      </c>
      <c r="H6" s="26">
        <f>C6-F6</f>
        <v>45.590000000000146</v>
      </c>
      <c r="I6" s="27">
        <f t="shared" ref="I6:I15" si="1">IF(F6=0,"_",ROUND(H6/F6*100,2))</f>
        <v>2.73</v>
      </c>
    </row>
    <row r="7" spans="1:11" s="21" customFormat="1" ht="32.1" customHeight="1">
      <c r="A7" s="24" t="s">
        <v>32</v>
      </c>
      <c r="B7" s="25">
        <v>2</v>
      </c>
      <c r="C7" s="41">
        <v>550.46</v>
      </c>
      <c r="D7" s="26">
        <v>9.57</v>
      </c>
      <c r="E7" s="25">
        <f t="shared" si="0"/>
        <v>2</v>
      </c>
      <c r="F7" s="41">
        <v>562.65</v>
      </c>
      <c r="G7" s="26">
        <v>9.98</v>
      </c>
      <c r="H7" s="26">
        <f t="shared" ref="H7:H15" si="2">C7-F7</f>
        <v>-12.189999999999941</v>
      </c>
      <c r="I7" s="27">
        <f t="shared" si="1"/>
        <v>-2.17</v>
      </c>
    </row>
    <row r="8" spans="1:11" s="21" customFormat="1" ht="32.1" customHeight="1">
      <c r="A8" s="28" t="s">
        <v>33</v>
      </c>
      <c r="B8" s="25">
        <v>3</v>
      </c>
      <c r="C8" s="45">
        <v>396.4</v>
      </c>
      <c r="D8" s="26">
        <v>6.89</v>
      </c>
      <c r="E8" s="25">
        <f t="shared" si="0"/>
        <v>3</v>
      </c>
      <c r="F8" s="41">
        <v>386.64</v>
      </c>
      <c r="G8" s="26">
        <v>6.86</v>
      </c>
      <c r="H8" s="26">
        <f t="shared" si="2"/>
        <v>9.7599999999999909</v>
      </c>
      <c r="I8" s="27">
        <f t="shared" si="1"/>
        <v>2.52</v>
      </c>
    </row>
    <row r="9" spans="1:11" s="21" customFormat="1" ht="32.1" customHeight="1">
      <c r="A9" s="24" t="s">
        <v>36</v>
      </c>
      <c r="B9" s="25">
        <v>4</v>
      </c>
      <c r="C9" s="45">
        <v>349.86</v>
      </c>
      <c r="D9" s="26">
        <v>6.08</v>
      </c>
      <c r="E9" s="25">
        <f t="shared" si="0"/>
        <v>4</v>
      </c>
      <c r="F9" s="41">
        <v>354.32</v>
      </c>
      <c r="G9" s="26">
        <v>6.28</v>
      </c>
      <c r="H9" s="26">
        <f t="shared" si="2"/>
        <v>-4.4599999999999795</v>
      </c>
      <c r="I9" s="27">
        <f t="shared" si="1"/>
        <v>-1.26</v>
      </c>
    </row>
    <row r="10" spans="1:11" s="21" customFormat="1" ht="32.1" customHeight="1">
      <c r="A10" s="24" t="s">
        <v>34</v>
      </c>
      <c r="B10" s="25">
        <v>5</v>
      </c>
      <c r="C10" s="41">
        <v>334.4</v>
      </c>
      <c r="D10" s="26">
        <v>5.82</v>
      </c>
      <c r="E10" s="25">
        <f t="shared" si="0"/>
        <v>5</v>
      </c>
      <c r="F10" s="41">
        <v>314.01</v>
      </c>
      <c r="G10" s="26">
        <v>5.57</v>
      </c>
      <c r="H10" s="26">
        <f t="shared" si="2"/>
        <v>20.389999999999986</v>
      </c>
      <c r="I10" s="27">
        <f t="shared" si="1"/>
        <v>6.49</v>
      </c>
    </row>
    <row r="11" spans="1:11" s="21" customFormat="1" ht="32.1" customHeight="1">
      <c r="A11" s="24" t="s">
        <v>35</v>
      </c>
      <c r="B11" s="25">
        <v>6</v>
      </c>
      <c r="C11" s="41">
        <v>237.97</v>
      </c>
      <c r="D11" s="26">
        <v>4.1399999999999997</v>
      </c>
      <c r="E11" s="25">
        <f t="shared" si="0"/>
        <v>6</v>
      </c>
      <c r="F11" s="41">
        <v>238.67</v>
      </c>
      <c r="G11" s="26">
        <v>4.2300000000000004</v>
      </c>
      <c r="H11" s="26">
        <f t="shared" si="2"/>
        <v>-0.69999999999998863</v>
      </c>
      <c r="I11" s="27">
        <f t="shared" si="1"/>
        <v>-0.28999999999999998</v>
      </c>
    </row>
    <row r="12" spans="1:11" s="21" customFormat="1" ht="32.1" customHeight="1">
      <c r="A12" s="28" t="s">
        <v>40</v>
      </c>
      <c r="B12" s="42">
        <v>7</v>
      </c>
      <c r="C12" s="41">
        <v>195.35</v>
      </c>
      <c r="D12" s="26">
        <v>3.4</v>
      </c>
      <c r="E12" s="42">
        <f t="shared" si="0"/>
        <v>8</v>
      </c>
      <c r="F12" s="41">
        <v>187.88</v>
      </c>
      <c r="G12" s="26">
        <v>3.33</v>
      </c>
      <c r="H12" s="26">
        <f t="shared" si="2"/>
        <v>7.4699999999999989</v>
      </c>
      <c r="I12" s="27">
        <f t="shared" si="1"/>
        <v>3.98</v>
      </c>
    </row>
    <row r="13" spans="1:11" s="21" customFormat="1" ht="32.1" customHeight="1">
      <c r="A13" s="24" t="s">
        <v>38</v>
      </c>
      <c r="B13" s="42">
        <v>8</v>
      </c>
      <c r="C13" s="45">
        <v>192.3</v>
      </c>
      <c r="D13" s="26">
        <v>3.34</v>
      </c>
      <c r="E13" s="42">
        <f t="shared" si="0"/>
        <v>7</v>
      </c>
      <c r="F13" s="41">
        <v>194.44</v>
      </c>
      <c r="G13" s="26">
        <v>3.45</v>
      </c>
      <c r="H13" s="26">
        <f t="shared" si="2"/>
        <v>-2.1399999999999864</v>
      </c>
      <c r="I13" s="27">
        <f t="shared" si="1"/>
        <v>-1.1000000000000001</v>
      </c>
    </row>
    <row r="14" spans="1:11" s="21" customFormat="1" ht="32.1" customHeight="1">
      <c r="A14" s="24" t="s">
        <v>39</v>
      </c>
      <c r="B14" s="25">
        <v>9</v>
      </c>
      <c r="C14" s="45">
        <v>141.87</v>
      </c>
      <c r="D14" s="26">
        <v>2.4700000000000002</v>
      </c>
      <c r="E14" s="25">
        <f t="shared" si="0"/>
        <v>9</v>
      </c>
      <c r="F14" s="41">
        <v>145.9</v>
      </c>
      <c r="G14" s="26">
        <v>2.59</v>
      </c>
      <c r="H14" s="26">
        <f t="shared" si="2"/>
        <v>-4.0300000000000011</v>
      </c>
      <c r="I14" s="27">
        <f t="shared" si="1"/>
        <v>-2.76</v>
      </c>
    </row>
    <row r="15" spans="1:11" s="55" customFormat="1" ht="32.1" customHeight="1">
      <c r="A15" s="24" t="s">
        <v>37</v>
      </c>
      <c r="B15" s="25">
        <v>10</v>
      </c>
      <c r="C15" s="45">
        <v>140.80000000000001</v>
      </c>
      <c r="D15" s="26">
        <v>2.4500000000000002</v>
      </c>
      <c r="E15" s="25">
        <f t="shared" si="0"/>
        <v>10</v>
      </c>
      <c r="F15" s="45">
        <v>140.13</v>
      </c>
      <c r="G15" s="26">
        <v>2.48</v>
      </c>
      <c r="H15" s="26">
        <f t="shared" si="2"/>
        <v>0.67000000000001592</v>
      </c>
      <c r="I15" s="27">
        <f t="shared" si="1"/>
        <v>0.48</v>
      </c>
      <c r="J15" s="32"/>
      <c r="K15" s="33"/>
    </row>
    <row r="16" spans="1:11" s="21" customFormat="1" ht="32.1" customHeight="1">
      <c r="A16" s="29" t="s">
        <v>16</v>
      </c>
      <c r="B16" s="29"/>
      <c r="C16" s="40">
        <f>SUM(C6:C15)</f>
        <v>4257.3300000000008</v>
      </c>
      <c r="D16" s="30">
        <f>SUM(D6:D15)</f>
        <v>74.040000000000006</v>
      </c>
      <c r="E16" s="29"/>
      <c r="F16" s="40">
        <f>SUM(F6:F15)</f>
        <v>4196.97</v>
      </c>
      <c r="G16" s="30">
        <f>SUM(G6:G15)</f>
        <v>74.42</v>
      </c>
      <c r="H16" s="39">
        <f>C16-F16</f>
        <v>60.360000000000582</v>
      </c>
      <c r="I16" s="31">
        <f>IF(F16=0,"_",ROUND(H16/F16*100,2))</f>
        <v>1.44</v>
      </c>
    </row>
    <row r="17" spans="1:4">
      <c r="A17" s="12" t="s">
        <v>5</v>
      </c>
      <c r="D17" s="11"/>
    </row>
    <row r="18" spans="1:4">
      <c r="A18" s="1" t="s">
        <v>45</v>
      </c>
    </row>
    <row r="19" spans="1:4">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18076</cp:lastModifiedBy>
  <cp:lastPrinted>2023-12-18T03:47:25Z</cp:lastPrinted>
  <dcterms:created xsi:type="dcterms:W3CDTF">2021-02-22T06:46:19Z</dcterms:created>
  <dcterms:modified xsi:type="dcterms:W3CDTF">2024-09-25T02:16:27Z</dcterms:modified>
</cp:coreProperties>
</file>