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92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附表2!$A$1:$G$49</definedName>
    <definedName name="外幣保證排名範圍">#REF!,#REF!</definedName>
    <definedName name="交易量占比">#REF!,#REF!</definedName>
    <definedName name="交易量排名範圍">#REF!,#REF!</definedName>
    <definedName name="無本金占比">#REF!,#REF!</definedName>
    <definedName name="無本金排名範圍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G46" i="2"/>
  <c r="F46" i="2"/>
  <c r="F45" i="2"/>
  <c r="F44" i="2"/>
  <c r="F43" i="2"/>
  <c r="G42" i="2"/>
  <c r="F42" i="2"/>
  <c r="F41" i="2"/>
  <c r="F40" i="2"/>
  <c r="F39" i="2"/>
  <c r="F38" i="2"/>
  <c r="G38" i="2" s="1"/>
  <c r="G37" i="2"/>
  <c r="F37" i="2"/>
  <c r="I36" i="2"/>
  <c r="H36" i="2"/>
  <c r="F36" i="2"/>
  <c r="G36" i="2" s="1"/>
  <c r="G35" i="2"/>
  <c r="F35" i="2"/>
  <c r="I34" i="2"/>
  <c r="H34" i="2"/>
  <c r="F34" i="2"/>
  <c r="G34" i="2" s="1"/>
  <c r="G33" i="2"/>
  <c r="F33" i="2"/>
  <c r="F32" i="2"/>
  <c r="G32" i="2" s="1"/>
  <c r="F31" i="2"/>
  <c r="G31" i="2" s="1"/>
  <c r="I30" i="2"/>
  <c r="H30" i="2"/>
  <c r="F30" i="2"/>
  <c r="G30" i="2" s="1"/>
  <c r="F29" i="2"/>
  <c r="F28" i="2"/>
  <c r="G27" i="2"/>
  <c r="F27" i="2"/>
  <c r="F26" i="2"/>
  <c r="G26" i="2" s="1"/>
  <c r="I25" i="2"/>
  <c r="H25" i="2"/>
  <c r="G25" i="2"/>
  <c r="F25" i="2"/>
  <c r="F24" i="2"/>
  <c r="G24" i="2" s="1"/>
  <c r="F23" i="2"/>
  <c r="G23" i="2" s="1"/>
  <c r="G22" i="2"/>
  <c r="F22" i="2"/>
  <c r="F21" i="2"/>
  <c r="G21" i="2" s="1"/>
  <c r="I20" i="2"/>
  <c r="H20" i="2"/>
  <c r="G20" i="2"/>
  <c r="F20" i="2"/>
  <c r="F19" i="2"/>
  <c r="G19" i="2" s="1"/>
  <c r="I18" i="2"/>
  <c r="H18" i="2"/>
  <c r="G18" i="2"/>
  <c r="F18" i="2"/>
  <c r="F17" i="2"/>
  <c r="F16" i="2"/>
  <c r="F15" i="2"/>
  <c r="G15" i="2" s="1"/>
  <c r="G14" i="2"/>
  <c r="F14" i="2"/>
  <c r="I13" i="2"/>
  <c r="H13" i="2"/>
  <c r="F13" i="2"/>
  <c r="G13" i="2" s="1"/>
  <c r="G12" i="2"/>
  <c r="F12" i="2"/>
  <c r="F11" i="2"/>
  <c r="G11" i="2" s="1"/>
  <c r="F10" i="2"/>
  <c r="G10" i="2" s="1"/>
  <c r="H9" i="2"/>
  <c r="F9" i="2"/>
  <c r="I8" i="2"/>
  <c r="H8" i="2"/>
  <c r="F8" i="2"/>
  <c r="G8" i="2" s="1"/>
  <c r="I7" i="2"/>
  <c r="H7" i="2"/>
  <c r="F7" i="2"/>
  <c r="G7" i="2" s="1"/>
  <c r="D63" i="1"/>
  <c r="C63" i="1"/>
  <c r="D62" i="1"/>
  <c r="C62" i="1"/>
  <c r="E58" i="1"/>
  <c r="E62" i="1" s="1"/>
  <c r="E63" i="1" s="1"/>
  <c r="D58" i="1"/>
  <c r="C58" i="1"/>
  <c r="C59" i="1" l="1"/>
  <c r="D59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<sst xmlns="http://schemas.openxmlformats.org/spreadsheetml/2006/main" count="122" uniqueCount="83">
  <si>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</si>
  <si>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</si>
  <si>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</si>
  <si>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</si>
  <si>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113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7</t>
    </r>
    <r>
      <rPr>
        <sz val="14"/>
        <color theme="1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</si>
  <si>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</si>
  <si>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</si>
  <si>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</si>
  <si>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</si>
  <si>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</si>
  <si>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</si>
  <si>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</si>
  <si>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</si>
  <si>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</si>
  <si>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</si>
  <si>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</si>
  <si>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</si>
  <si>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</si>
  <si>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</si>
  <si>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</si>
  <si>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</si>
  <si>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</si>
  <si>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</si>
  <si>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</si>
  <si>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</si>
  <si>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</si>
  <si>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</si>
  <si>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</si>
  <si>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</si>
  <si>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</si>
  <si>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</si>
  <si>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</si>
  <si>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</si>
  <si>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</si>
  <si>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</si>
  <si>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</si>
  <si>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</si>
  <si>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</si>
  <si>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</si>
  <si>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</si>
  <si>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</si>
  <si>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</si>
  <si>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</si>
  <si>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</si>
  <si>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</si>
  <si>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</si>
  <si>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</si>
  <si>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</si>
  <si>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</si>
  <si>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</si>
  <si>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</si>
  <si>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</si>
  <si>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</si>
  <si>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</si>
  <si>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</si>
  <si>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6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</si>
  <si>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</si>
  <si>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</si>
  <si>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</si>
  <si>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</si>
  <si>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</si>
  <si>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113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7</t>
    </r>
    <r>
      <rPr>
        <sz val="14"/>
        <color theme="1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</si>
  <si>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</si>
  <si>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</si>
  <si>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</si>
  <si>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</si>
  <si>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</si>
  <si>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</si>
  <si>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4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</si>
  <si>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4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</si>
  <si>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4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</si>
  <si>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4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</si>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</sst>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* #,##0.00_-;\-&quot;$&quot;* #,##0.00_-;_-&quot;$&quot;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  <numFmt numFmtId="184" formatCode="_(* #,##0.00_);_(* \(#,##0.00\);_(* &quot;-&quot;_);_(@_)"/>
  </numFmts>
  <fonts count="37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b/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80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2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6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8" fillId="0" borderId="9" xfId="2" applyFont="1" applyFill="1" applyBorder="1" applyAlignment="1" applyProtection="1">
      <alignment horizontal="left" vertical="center"/>
      <protection hidden="1"/>
    </xf>
    <xf numFmtId="176" fontId="21" fillId="0" borderId="10" xfId="0" applyNumberFormat="1" applyFont="1" applyFill="1" applyBorder="1" applyAlignment="1" applyProtection="1">
      <alignment horizontal="right" vertical="center"/>
      <protection locked="0"/>
    </xf>
    <xf numFmtId="176" fontId="21" fillId="0" borderId="11" xfId="0" applyNumberFormat="1" applyFont="1" applyFill="1" applyBorder="1" applyAlignment="1" applyProtection="1">
      <alignment horizontal="right" vertical="center"/>
      <protection locked="0"/>
    </xf>
    <xf numFmtId="176" fontId="21" fillId="0" borderId="12" xfId="0" applyNumberFormat="1" applyFont="1" applyFill="1" applyBorder="1" applyAlignment="1" applyProtection="1">
      <alignment horizontal="right" vertical="center"/>
      <protection locked="0"/>
    </xf>
    <xf numFmtId="177" fontId="21" fillId="0" borderId="13" xfId="1" applyNumberFormat="1" applyFont="1" applyFill="1" applyBorder="1" applyAlignment="1" applyProtection="1">
      <alignment horizontal="right" vertical="center"/>
      <protection locked="0"/>
    </xf>
    <xf numFmtId="178" fontId="22" fillId="0" borderId="9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6" fillId="0" borderId="15" xfId="0" applyNumberFormat="1" applyFont="1" applyFill="1" applyBorder="1" applyAlignment="1" applyProtection="1">
      <alignment horizontal="right" vertical="center"/>
      <protection locked="0"/>
    </xf>
    <xf numFmtId="177" fontId="16" fillId="0" borderId="16" xfId="1" applyNumberFormat="1" applyFont="1" applyFill="1" applyBorder="1" applyAlignment="1" applyProtection="1">
      <alignment horizontal="right" vertical="center"/>
      <protection locked="0"/>
    </xf>
    <xf numFmtId="178" fontId="17" fillId="0" borderId="14" xfId="0" applyNumberFormat="1" applyFont="1" applyFill="1" applyBorder="1" applyAlignment="1">
      <alignment horizontal="right" vertical="center"/>
    </xf>
    <xf numFmtId="177" fontId="16" fillId="0" borderId="17" xfId="1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6" fillId="0" borderId="19" xfId="0" applyNumberFormat="1" applyFont="1" applyFill="1" applyBorder="1" applyAlignment="1" applyProtection="1">
      <alignment horizontal="right" vertical="center"/>
      <protection locked="0"/>
    </xf>
    <xf numFmtId="0" fontId="24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7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7" fillId="0" borderId="9" xfId="0" applyNumberFormat="1" applyFont="1" applyFill="1" applyBorder="1" applyAlignment="1" applyProtection="1">
      <alignment horizontal="right" vertical="center"/>
      <protection locked="0"/>
    </xf>
    <xf numFmtId="178" fontId="17" fillId="0" borderId="20" xfId="0" applyNumberFormat="1" applyFont="1" applyFill="1" applyBorder="1" applyAlignment="1">
      <alignment horizontal="right" vertical="center"/>
    </xf>
    <xf numFmtId="0" fontId="21" fillId="0" borderId="9" xfId="2" applyFont="1" applyFill="1" applyBorder="1" applyAlignment="1" applyProtection="1">
      <alignment horizontal="center" vertical="center" shrinkToFit="1"/>
      <protection hidden="1"/>
    </xf>
    <xf numFmtId="0" fontId="24" fillId="0" borderId="9" xfId="2" applyFont="1" applyFill="1" applyBorder="1" applyAlignment="1" applyProtection="1">
      <alignment horizontal="left" vertical="center" shrinkToFit="1"/>
      <protection hidden="1"/>
    </xf>
    <xf numFmtId="178" fontId="22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7" fillId="0" borderId="22" xfId="0" applyNumberFormat="1" applyFont="1" applyFill="1" applyBorder="1" applyAlignment="1">
      <alignment horizontal="right" vertical="center"/>
    </xf>
    <xf numFmtId="41" fontId="16" fillId="0" borderId="17" xfId="1" applyNumberFormat="1" applyFont="1" applyFill="1" applyBorder="1" applyAlignment="1" applyProtection="1">
      <alignment horizontal="right" vertical="center"/>
      <protection locked="0"/>
    </xf>
    <xf numFmtId="176" fontId="16" fillId="0" borderId="12" xfId="0" applyNumberFormat="1" applyFont="1" applyFill="1" applyBorder="1" applyAlignment="1" applyProtection="1">
      <alignment horizontal="right" vertical="center"/>
      <protection locked="0"/>
    </xf>
    <xf numFmtId="41" fontId="21" fillId="0" borderId="13" xfId="1" applyNumberFormat="1" applyFont="1" applyFill="1" applyBorder="1" applyAlignment="1" applyProtection="1">
      <alignment horizontal="right" vertical="center"/>
      <protection locked="0"/>
    </xf>
    <xf numFmtId="178" fontId="17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6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6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26" xfId="0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49" fontId="16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6" fillId="0" borderId="5" xfId="2" applyNumberFormat="1" applyFont="1" applyFill="1" applyBorder="1" applyAlignment="1" applyProtection="1">
      <alignment horizontal="center" vertical="center"/>
      <protection hidden="1"/>
    </xf>
    <xf numFmtId="49" fontId="16" fillId="0" borderId="16" xfId="2" applyNumberFormat="1" applyFont="1" applyFill="1" applyBorder="1" applyAlignment="1" applyProtection="1">
      <alignment horizontal="center" vertical="center"/>
      <protection hidden="1"/>
    </xf>
    <xf numFmtId="0" fontId="28" fillId="0" borderId="28" xfId="0" applyFont="1" applyFill="1" applyBorder="1" applyAlignment="1" applyProtection="1">
      <alignment horizontal="center" vertical="center"/>
    </xf>
    <xf numFmtId="176" fontId="30" fillId="0" borderId="15" xfId="0" applyNumberFormat="1" applyFont="1" applyFill="1" applyBorder="1" applyAlignment="1">
      <alignment horizontal="center" vertical="center"/>
    </xf>
    <xf numFmtId="176" fontId="31" fillId="0" borderId="23" xfId="0" applyNumberFormat="1" applyFont="1" applyFill="1" applyBorder="1" applyProtection="1"/>
    <xf numFmtId="176" fontId="31" fillId="0" borderId="17" xfId="0" applyNumberFormat="1" applyFont="1" applyFill="1" applyBorder="1" applyProtection="1"/>
    <xf numFmtId="0" fontId="28" fillId="0" borderId="29" xfId="0" applyFont="1" applyFill="1" applyBorder="1" applyAlignment="1" applyProtection="1">
      <alignment horizontal="center" vertical="center"/>
    </xf>
    <xf numFmtId="179" fontId="31" fillId="0" borderId="23" xfId="0" applyNumberFormat="1" applyFont="1" applyFill="1" applyBorder="1" applyProtection="1"/>
    <xf numFmtId="179" fontId="31" fillId="0" borderId="17" xfId="0" applyNumberFormat="1" applyFont="1" applyFill="1" applyBorder="1" applyProtection="1"/>
    <xf numFmtId="176" fontId="30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30" fillId="0" borderId="23" xfId="0" applyFont="1" applyFill="1" applyBorder="1" applyAlignment="1" applyProtection="1">
      <alignment horizontal="center" vertical="center"/>
    </xf>
    <xf numFmtId="180" fontId="31" fillId="0" borderId="23" xfId="0" applyNumberFormat="1" applyFont="1" applyFill="1" applyBorder="1" applyProtection="1"/>
    <xf numFmtId="180" fontId="31" fillId="0" borderId="17" xfId="0" applyNumberFormat="1" applyFont="1" applyFill="1" applyBorder="1" applyProtection="1"/>
    <xf numFmtId="0" fontId="32" fillId="0" borderId="30" xfId="0" applyFont="1" applyFill="1" applyBorder="1" applyAlignment="1">
      <alignment vertical="center"/>
    </xf>
    <xf numFmtId="0" fontId="30" fillId="0" borderId="25" xfId="0" applyFont="1" applyFill="1" applyBorder="1" applyAlignment="1" applyProtection="1">
      <alignment horizontal="center" vertical="center"/>
    </xf>
    <xf numFmtId="179" fontId="31" fillId="0" borderId="25" xfId="0" applyNumberFormat="1" applyFont="1" applyFill="1" applyBorder="1" applyProtection="1"/>
    <xf numFmtId="179" fontId="31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7" fillId="0" borderId="0" xfId="0" applyNumberFormat="1" applyFont="1" applyFill="1" applyBorder="1" applyProtection="1"/>
    <xf numFmtId="10" fontId="17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31" fillId="0" borderId="4" xfId="0" applyFont="1" applyBorder="1" applyAlignment="1" applyProtection="1">
      <alignment horizontal="center" vertical="center" shrinkToFit="1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182" fontId="17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4" fillId="0" borderId="9" xfId="2" applyFont="1" applyBorder="1" applyAlignment="1" applyProtection="1">
      <alignment horizontal="left" vertical="center"/>
      <protection hidden="1"/>
    </xf>
    <xf numFmtId="176" fontId="24" fillId="0" borderId="10" xfId="0" applyNumberFormat="1" applyFont="1" applyBorder="1" applyAlignment="1" applyProtection="1">
      <alignment horizontal="right" vertical="center"/>
      <protection locked="0"/>
    </xf>
    <xf numFmtId="177" fontId="24" fillId="0" borderId="13" xfId="1" applyNumberFormat="1" applyFont="1" applyBorder="1" applyAlignment="1" applyProtection="1">
      <alignment horizontal="right" vertical="center"/>
      <protection locked="0"/>
    </xf>
    <xf numFmtId="182" fontId="24" fillId="0" borderId="10" xfId="0" applyNumberFormat="1" applyFont="1" applyBorder="1" applyAlignment="1" applyProtection="1">
      <alignment horizontal="right" vertical="center"/>
    </xf>
    <xf numFmtId="179" fontId="24" fillId="0" borderId="13" xfId="1" applyNumberFormat="1" applyFont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 wrapText="1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183" fontId="6" fillId="0" borderId="0" xfId="0" applyNumberFormat="1" applyFont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84" fontId="6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horizontal="center" vertical="center" wrapText="1"/>
    </xf>
    <xf numFmtId="182" fontId="7" fillId="0" borderId="0" xfId="0" applyNumberFormat="1" applyFont="1" applyAlignment="1" applyProtection="1">
      <alignment horizontal="center" vertical="center" wrapText="1"/>
    </xf>
    <xf numFmtId="44" fontId="7" fillId="0" borderId="0" xfId="0" applyNumberFormat="1" applyFont="1" applyAlignment="1" applyProtection="1">
      <alignment horizontal="center" vertical="center" wrapText="1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4" fillId="0" borderId="9" xfId="2" applyFont="1" applyBorder="1" applyAlignment="1" applyProtection="1">
      <alignment horizontal="center" vertical="center"/>
      <protection hidden="1"/>
    </xf>
    <xf numFmtId="0" fontId="24" fillId="0" borderId="9" xfId="2" applyFont="1" applyBorder="1" applyAlignment="1" applyProtection="1">
      <alignment horizontal="left" vertical="center" shrinkToFit="1"/>
      <protection hidden="1"/>
    </xf>
    <xf numFmtId="0" fontId="3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1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6" fillId="0" borderId="0" xfId="2" applyNumberFormat="1" applyFont="1" applyProtection="1">
      <protection hidden="1"/>
    </xf>
    <xf numFmtId="10" fontId="36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Protection="1">
      <protection hidden="1"/>
    </xf>
    <xf numFmtId="0" fontId="9" fillId="0" borderId="0" xfId="2" applyFont="1" applyAlignment="1" applyProtection="1">
      <alignment horizontal="left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81" fontId="6" fillId="0" borderId="0" xfId="1" applyNumberFormat="1" applyFont="1" applyProtection="1"/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307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6"/>
  <sheetViews>
    <sheetView tabSelected="1" view="pageBreakPreview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48.44140625" style="91" customWidth="1"/>
    <col min="2" max="2" width="17.21875" style="11" customWidth="1"/>
    <col min="3" max="3" width="20.21875" style="11" customWidth="1"/>
    <col min="4" max="4" width="18.109375" style="11" customWidth="1"/>
    <col min="5" max="5" width="16.77734375" style="92" customWidth="1"/>
    <col min="6" max="6" width="17.5546875" style="3" hidden="1" customWidth="1"/>
    <col min="7" max="7" width="14.77734375" style="3" customWidth="1"/>
    <col min="8" max="8" width="13.77734375" style="3" customWidth="1"/>
    <col min="9" max="16384" width="8.77734375" style="3"/>
  </cols>
  <sheetData>
    <row r="1" spans="1:9" ht="30.75" thickBot="1">
      <c r="A1" s="1" t="s">
        <v>0</v>
      </c>
      <c r="B1" s="1"/>
      <c r="C1" s="1"/>
      <c r="D1" s="1"/>
      <c r="E1" s="1"/>
      <c r="F1" s="2" t="s">
        <v>1</v>
      </c>
    </row>
    <row r="2" spans="1:9" ht="31.15" customHeight="1">
      <c r="A2" s="4" t="s">
        <v>2</v>
      </c>
      <c r="B2" s="4"/>
      <c r="C2" s="4"/>
      <c r="D2" s="4"/>
      <c r="E2" s="4"/>
      <c r="F2" s="5" t="s">
        <v>3</v>
      </c>
    </row>
    <row r="3" spans="1:9" ht="19.5">
      <c r="A3" s="6" t="s">
        <v>4</v>
      </c>
      <c r="B3" s="6"/>
      <c r="C3" s="6"/>
      <c r="D3" s="6"/>
      <c r="E3" s="6"/>
      <c r="F3" s="7"/>
    </row>
    <row r="4" spans="1:9" ht="18" thickBot="1">
      <c r="A4" s="8"/>
      <c r="B4" s="9"/>
      <c r="C4" s="9"/>
      <c r="D4" s="10" t="s">
        <v>5</v>
      </c>
      <c r="E4" s="10"/>
      <c r="F4" s="11"/>
    </row>
    <row r="5" spans="1:9" s="18" customFormat="1" ht="39" customHeight="1">
      <c r="A5" s="12" t="s">
        <v>6</v>
      </c>
      <c r="B5" s="13" t="s">
        <v>7</v>
      </c>
      <c r="C5" s="14"/>
      <c r="D5" s="15"/>
      <c r="E5" s="16"/>
      <c r="F5" s="17" t="s">
        <v>8</v>
      </c>
    </row>
    <row r="6" spans="1:9" s="18" customFormat="1" ht="24.75" customHeight="1" thickBot="1">
      <c r="A6" s="19"/>
      <c r="B6" s="20" t="s">
        <v>9</v>
      </c>
      <c r="C6" s="21" t="s">
        <v>10</v>
      </c>
      <c r="D6" s="21" t="s">
        <v>11</v>
      </c>
      <c r="E6" s="22" t="s">
        <v>12</v>
      </c>
      <c r="F6" s="23"/>
    </row>
    <row r="7" spans="1:9" s="18" customFormat="1" ht="28.15" customHeight="1" thickBot="1">
      <c r="A7" s="24" t="s">
        <v>13</v>
      </c>
      <c r="B7" s="25">
        <v>770793</v>
      </c>
      <c r="C7" s="26">
        <v>1891167</v>
      </c>
      <c r="D7" s="27">
        <v>2661960</v>
      </c>
      <c r="E7" s="28">
        <v>12.22</v>
      </c>
      <c r="F7" s="29">
        <v>348376</v>
      </c>
      <c r="G7" s="30"/>
      <c r="H7" s="30"/>
      <c r="I7" s="31"/>
    </row>
    <row r="8" spans="1:9" s="18" customFormat="1" ht="28.15" customHeight="1">
      <c r="A8" s="32" t="s">
        <v>14</v>
      </c>
      <c r="B8" s="33">
        <v>770793</v>
      </c>
      <c r="C8" s="33">
        <v>237406</v>
      </c>
      <c r="D8" s="33">
        <v>1008199</v>
      </c>
      <c r="E8" s="34">
        <v>4.63</v>
      </c>
      <c r="F8" s="35">
        <v>324465</v>
      </c>
      <c r="G8" s="30"/>
      <c r="H8" s="30"/>
      <c r="I8" s="31"/>
    </row>
    <row r="9" spans="1:9" s="18" customFormat="1" ht="24" hidden="1" customHeight="1">
      <c r="A9" s="32" t="s">
        <v>15</v>
      </c>
      <c r="B9" s="33">
        <v>0</v>
      </c>
      <c r="C9" s="33">
        <v>0</v>
      </c>
      <c r="D9" s="33">
        <v>0</v>
      </c>
      <c r="E9" s="36">
        <v>0</v>
      </c>
      <c r="F9" s="35">
        <v>0</v>
      </c>
      <c r="G9" s="37"/>
      <c r="H9" s="37"/>
      <c r="I9" s="31"/>
    </row>
    <row r="10" spans="1:9" s="18" customFormat="1" ht="24" hidden="1" customHeight="1">
      <c r="A10" s="32" t="s">
        <v>16</v>
      </c>
      <c r="B10" s="33">
        <v>762534</v>
      </c>
      <c r="C10" s="33">
        <v>208093</v>
      </c>
      <c r="D10" s="33">
        <v>970627</v>
      </c>
      <c r="E10" s="36">
        <v>4.46</v>
      </c>
      <c r="F10" s="35">
        <v>324465</v>
      </c>
      <c r="G10" s="37"/>
      <c r="H10" s="37"/>
      <c r="I10" s="31"/>
    </row>
    <row r="11" spans="1:9" s="18" customFormat="1" ht="24" hidden="1" customHeight="1">
      <c r="A11" s="32" t="s">
        <v>17</v>
      </c>
      <c r="B11" s="33">
        <v>4892</v>
      </c>
      <c r="C11" s="33">
        <v>9046</v>
      </c>
      <c r="D11" s="33">
        <v>13938</v>
      </c>
      <c r="E11" s="36">
        <v>0.06</v>
      </c>
      <c r="F11" s="35">
        <v>0</v>
      </c>
      <c r="G11" s="37"/>
      <c r="H11" s="37"/>
      <c r="I11" s="31"/>
    </row>
    <row r="12" spans="1:9" s="18" customFormat="1" ht="24" hidden="1" customHeight="1">
      <c r="A12" s="32" t="s">
        <v>18</v>
      </c>
      <c r="B12" s="33">
        <v>3367</v>
      </c>
      <c r="C12" s="33">
        <v>20267</v>
      </c>
      <c r="D12" s="33">
        <v>23634</v>
      </c>
      <c r="E12" s="36">
        <v>0.11</v>
      </c>
      <c r="F12" s="35">
        <v>0</v>
      </c>
      <c r="G12" s="37"/>
      <c r="H12" s="37"/>
      <c r="I12" s="31"/>
    </row>
    <row r="13" spans="1:9" s="18" customFormat="1" ht="24.75" customHeight="1" thickBot="1">
      <c r="A13" s="32" t="s">
        <v>19</v>
      </c>
      <c r="B13" s="33">
        <v>0</v>
      </c>
      <c r="C13" s="33">
        <v>1653761</v>
      </c>
      <c r="D13" s="33">
        <v>1653761</v>
      </c>
      <c r="E13" s="36">
        <v>7.59</v>
      </c>
      <c r="F13" s="35">
        <v>23911</v>
      </c>
      <c r="G13" s="30"/>
      <c r="H13" s="30"/>
      <c r="I13" s="31"/>
    </row>
    <row r="14" spans="1:9" s="18" customFormat="1" ht="24" hidden="1" customHeight="1">
      <c r="A14" s="32" t="s">
        <v>20</v>
      </c>
      <c r="B14" s="33">
        <v>0</v>
      </c>
      <c r="C14" s="33">
        <v>764978</v>
      </c>
      <c r="D14" s="33">
        <v>764978</v>
      </c>
      <c r="E14" s="36">
        <v>3.51</v>
      </c>
      <c r="F14" s="35">
        <v>4378</v>
      </c>
      <c r="G14" s="37"/>
      <c r="H14" s="37"/>
      <c r="I14" s="31"/>
    </row>
    <row r="15" spans="1:9" s="18" customFormat="1" ht="24" hidden="1" customHeight="1">
      <c r="A15" s="32" t="s">
        <v>21</v>
      </c>
      <c r="B15" s="33">
        <v>0</v>
      </c>
      <c r="C15" s="33">
        <v>888783</v>
      </c>
      <c r="D15" s="33">
        <v>888783</v>
      </c>
      <c r="E15" s="36">
        <v>4.08</v>
      </c>
      <c r="F15" s="35">
        <v>19533</v>
      </c>
      <c r="G15" s="37"/>
      <c r="H15" s="37"/>
      <c r="I15" s="31"/>
    </row>
    <row r="16" spans="1:9" s="18" customFormat="1" ht="24" hidden="1" customHeight="1">
      <c r="A16" s="32" t="s">
        <v>22</v>
      </c>
      <c r="B16" s="33">
        <v>0</v>
      </c>
      <c r="C16" s="33">
        <v>0</v>
      </c>
      <c r="D16" s="33">
        <v>0</v>
      </c>
      <c r="E16" s="36">
        <v>0</v>
      </c>
      <c r="F16" s="35">
        <v>0</v>
      </c>
      <c r="G16" s="37"/>
      <c r="H16" s="37"/>
      <c r="I16" s="31"/>
    </row>
    <row r="17" spans="1:9" s="18" customFormat="1" ht="24" hidden="1" customHeight="1">
      <c r="A17" s="38" t="s">
        <v>23</v>
      </c>
      <c r="B17" s="39">
        <v>0</v>
      </c>
      <c r="C17" s="39">
        <v>0</v>
      </c>
      <c r="D17" s="39">
        <v>0</v>
      </c>
      <c r="E17" s="36">
        <v>0</v>
      </c>
      <c r="F17" s="35">
        <v>0</v>
      </c>
      <c r="G17" s="37"/>
      <c r="H17" s="37"/>
      <c r="I17" s="31"/>
    </row>
    <row r="18" spans="1:9" s="18" customFormat="1" ht="30" customHeight="1" thickBot="1">
      <c r="A18" s="40" t="s">
        <v>24</v>
      </c>
      <c r="B18" s="25">
        <v>7051537</v>
      </c>
      <c r="C18" s="26">
        <v>11945276</v>
      </c>
      <c r="D18" s="27">
        <v>18996813</v>
      </c>
      <c r="E18" s="28">
        <v>87.23</v>
      </c>
      <c r="F18" s="29">
        <v>3496142</v>
      </c>
      <c r="G18" s="30"/>
      <c r="H18" s="30"/>
      <c r="I18" s="31"/>
    </row>
    <row r="19" spans="1:9" s="18" customFormat="1" ht="30" customHeight="1">
      <c r="A19" s="41" t="s">
        <v>25</v>
      </c>
      <c r="B19" s="33">
        <v>7051537</v>
      </c>
      <c r="C19" s="33">
        <v>11940316</v>
      </c>
      <c r="D19" s="33">
        <v>18991853</v>
      </c>
      <c r="E19" s="36">
        <v>87.21</v>
      </c>
      <c r="F19" s="35">
        <v>3474556</v>
      </c>
      <c r="G19" s="30"/>
      <c r="H19" s="30"/>
      <c r="I19" s="31"/>
    </row>
    <row r="20" spans="1:9" s="18" customFormat="1" ht="24" hidden="1" customHeight="1">
      <c r="A20" s="32" t="s">
        <v>26</v>
      </c>
      <c r="B20" s="33">
        <v>230797</v>
      </c>
      <c r="C20" s="33">
        <v>1595833</v>
      </c>
      <c r="D20" s="33">
        <v>1826630</v>
      </c>
      <c r="E20" s="36">
        <v>8.39</v>
      </c>
      <c r="F20" s="35">
        <v>299570</v>
      </c>
      <c r="G20" s="37"/>
      <c r="H20" s="37"/>
      <c r="I20" s="31"/>
    </row>
    <row r="21" spans="1:9" s="18" customFormat="1" ht="24" hidden="1" customHeight="1">
      <c r="A21" s="32" t="s">
        <v>27</v>
      </c>
      <c r="B21" s="33">
        <v>6696128</v>
      </c>
      <c r="C21" s="33">
        <v>9654019</v>
      </c>
      <c r="D21" s="33">
        <v>16350147</v>
      </c>
      <c r="E21" s="36">
        <v>75.08</v>
      </c>
      <c r="F21" s="35">
        <v>2894391</v>
      </c>
      <c r="G21" s="37"/>
      <c r="H21" s="37"/>
      <c r="I21" s="31"/>
    </row>
    <row r="22" spans="1:9" s="18" customFormat="1" ht="24" hidden="1" customHeight="1">
      <c r="A22" s="32" t="s">
        <v>28</v>
      </c>
      <c r="B22" s="33">
        <v>59189</v>
      </c>
      <c r="C22" s="33">
        <v>15854</v>
      </c>
      <c r="D22" s="33">
        <v>75043</v>
      </c>
      <c r="E22" s="36">
        <v>0.34</v>
      </c>
      <c r="F22" s="35">
        <v>37034</v>
      </c>
      <c r="G22" s="37"/>
      <c r="H22" s="37"/>
      <c r="I22" s="31"/>
    </row>
    <row r="23" spans="1:9" s="18" customFormat="1" ht="24" hidden="1" customHeight="1">
      <c r="A23" s="32" t="s">
        <v>29</v>
      </c>
      <c r="B23" s="33">
        <v>33459</v>
      </c>
      <c r="C23" s="33">
        <v>329640</v>
      </c>
      <c r="D23" s="33">
        <v>363099</v>
      </c>
      <c r="E23" s="36">
        <v>1.67</v>
      </c>
      <c r="F23" s="35">
        <v>123383</v>
      </c>
      <c r="G23" s="37"/>
      <c r="H23" s="37"/>
      <c r="I23" s="31"/>
    </row>
    <row r="24" spans="1:9" s="18" customFormat="1" ht="24" hidden="1" customHeight="1">
      <c r="A24" s="32" t="s">
        <v>30</v>
      </c>
      <c r="B24" s="33">
        <v>31964</v>
      </c>
      <c r="C24" s="33">
        <v>344970</v>
      </c>
      <c r="D24" s="33">
        <v>376934</v>
      </c>
      <c r="E24" s="36">
        <v>1.73</v>
      </c>
      <c r="F24" s="35">
        <v>120178</v>
      </c>
      <c r="G24" s="37"/>
      <c r="H24" s="37"/>
      <c r="I24" s="31"/>
    </row>
    <row r="25" spans="1:9" s="18" customFormat="1" ht="26.65" customHeight="1" thickBot="1">
      <c r="A25" s="32" t="s">
        <v>31</v>
      </c>
      <c r="B25" s="33">
        <v>0</v>
      </c>
      <c r="C25" s="33">
        <v>4960</v>
      </c>
      <c r="D25" s="33">
        <v>4960</v>
      </c>
      <c r="E25" s="36">
        <v>0.02</v>
      </c>
      <c r="F25" s="35">
        <v>21586</v>
      </c>
      <c r="G25" s="30"/>
      <c r="H25" s="30"/>
      <c r="I25" s="31"/>
    </row>
    <row r="26" spans="1:9" s="18" customFormat="1" ht="24" hidden="1" customHeight="1">
      <c r="A26" s="32" t="s">
        <v>20</v>
      </c>
      <c r="B26" s="33">
        <v>0</v>
      </c>
      <c r="C26" s="33">
        <v>2029</v>
      </c>
      <c r="D26" s="33">
        <v>2029</v>
      </c>
      <c r="E26" s="36">
        <v>0.01</v>
      </c>
      <c r="F26" s="35">
        <v>9984</v>
      </c>
      <c r="G26" s="37"/>
      <c r="H26" s="37"/>
      <c r="I26" s="31"/>
    </row>
    <row r="27" spans="1:9" s="18" customFormat="1" ht="24" hidden="1" customHeight="1">
      <c r="A27" s="32" t="s">
        <v>32</v>
      </c>
      <c r="B27" s="33">
        <v>0</v>
      </c>
      <c r="C27" s="33">
        <v>2931</v>
      </c>
      <c r="D27" s="33">
        <v>2931</v>
      </c>
      <c r="E27" s="36">
        <v>0.01</v>
      </c>
      <c r="F27" s="35">
        <v>11602</v>
      </c>
      <c r="G27" s="37"/>
      <c r="H27" s="37"/>
      <c r="I27" s="31"/>
    </row>
    <row r="28" spans="1:9" s="18" customFormat="1" ht="24" hidden="1" customHeight="1">
      <c r="A28" s="32" t="s">
        <v>17</v>
      </c>
      <c r="B28" s="33">
        <v>0</v>
      </c>
      <c r="C28" s="33">
        <v>0</v>
      </c>
      <c r="D28" s="33">
        <v>0</v>
      </c>
      <c r="E28" s="36">
        <v>0</v>
      </c>
      <c r="F28" s="35">
        <v>0</v>
      </c>
      <c r="G28" s="37"/>
      <c r="H28" s="37"/>
      <c r="I28" s="31"/>
    </row>
    <row r="29" spans="1:9" s="18" customFormat="1" ht="24" hidden="1" customHeight="1">
      <c r="A29" s="38" t="s">
        <v>18</v>
      </c>
      <c r="B29" s="39">
        <v>0</v>
      </c>
      <c r="C29" s="39">
        <v>0</v>
      </c>
      <c r="D29" s="39">
        <v>0</v>
      </c>
      <c r="E29" s="36">
        <v>0</v>
      </c>
      <c r="F29" s="42">
        <v>0</v>
      </c>
      <c r="G29" s="37"/>
      <c r="H29" s="37"/>
      <c r="I29" s="31"/>
    </row>
    <row r="30" spans="1:9" s="18" customFormat="1" ht="30" customHeight="1" thickBot="1">
      <c r="A30" s="40" t="s">
        <v>33</v>
      </c>
      <c r="B30" s="27">
        <v>70339</v>
      </c>
      <c r="C30" s="27">
        <v>29566</v>
      </c>
      <c r="D30" s="27">
        <v>99905</v>
      </c>
      <c r="E30" s="28">
        <v>0.46</v>
      </c>
      <c r="F30" s="29">
        <v>2400</v>
      </c>
      <c r="G30" s="30"/>
      <c r="H30" s="30"/>
      <c r="I30" s="31"/>
    </row>
    <row r="31" spans="1:9" s="18" customFormat="1" ht="30" customHeight="1" thickBot="1">
      <c r="A31" s="43" t="s">
        <v>14</v>
      </c>
      <c r="B31" s="33">
        <v>0</v>
      </c>
      <c r="C31" s="33">
        <v>11074</v>
      </c>
      <c r="D31" s="33">
        <v>11074</v>
      </c>
      <c r="E31" s="34">
        <v>0.05</v>
      </c>
      <c r="F31" s="44">
        <v>19</v>
      </c>
      <c r="G31" s="30"/>
      <c r="H31" s="30"/>
      <c r="I31" s="31"/>
    </row>
    <row r="32" spans="1:9" s="18" customFormat="1" ht="30" customHeight="1" thickBot="1">
      <c r="A32" s="38" t="s">
        <v>19</v>
      </c>
      <c r="B32" s="39">
        <v>70339</v>
      </c>
      <c r="C32" s="39">
        <v>18492</v>
      </c>
      <c r="D32" s="39">
        <v>88831</v>
      </c>
      <c r="E32" s="36">
        <v>0.41</v>
      </c>
      <c r="F32" s="45">
        <v>2381</v>
      </c>
      <c r="G32" s="30"/>
      <c r="H32" s="30"/>
      <c r="I32" s="31"/>
    </row>
    <row r="33" spans="1:9" s="18" customFormat="1" ht="30" customHeight="1" thickBot="1">
      <c r="A33" s="40" t="s">
        <v>34</v>
      </c>
      <c r="B33" s="27">
        <v>0</v>
      </c>
      <c r="C33" s="27">
        <v>15311</v>
      </c>
      <c r="D33" s="27">
        <v>15311</v>
      </c>
      <c r="E33" s="28">
        <v>7.0000000000000007E-2</v>
      </c>
      <c r="F33" s="29">
        <v>0</v>
      </c>
      <c r="G33" s="30"/>
      <c r="H33" s="30"/>
      <c r="I33" s="31"/>
    </row>
    <row r="34" spans="1:9" s="18" customFormat="1" ht="30" customHeight="1">
      <c r="A34" s="43" t="s">
        <v>14</v>
      </c>
      <c r="B34" s="33">
        <v>0</v>
      </c>
      <c r="C34" s="33">
        <v>10445</v>
      </c>
      <c r="D34" s="33">
        <v>10445</v>
      </c>
      <c r="E34" s="36">
        <v>0.05</v>
      </c>
      <c r="F34" s="35">
        <v>0</v>
      </c>
      <c r="G34" s="30"/>
      <c r="H34" s="30"/>
      <c r="I34" s="31"/>
    </row>
    <row r="35" spans="1:9" s="18" customFormat="1" ht="30" customHeight="1" thickBot="1">
      <c r="A35" s="38" t="s">
        <v>19</v>
      </c>
      <c r="B35" s="39">
        <v>0</v>
      </c>
      <c r="C35" s="39">
        <v>4866</v>
      </c>
      <c r="D35" s="39">
        <v>4866</v>
      </c>
      <c r="E35" s="36">
        <v>0.02</v>
      </c>
      <c r="F35" s="42">
        <v>0</v>
      </c>
      <c r="G35" s="30"/>
      <c r="H35" s="30"/>
      <c r="I35" s="31"/>
    </row>
    <row r="36" spans="1:9" s="18" customFormat="1" ht="30" customHeight="1" thickBot="1">
      <c r="A36" s="46" t="s">
        <v>35</v>
      </c>
      <c r="B36" s="27">
        <v>7892669</v>
      </c>
      <c r="C36" s="27">
        <v>13881320</v>
      </c>
      <c r="D36" s="27">
        <v>21773989</v>
      </c>
      <c r="E36" s="28">
        <v>99.98</v>
      </c>
      <c r="F36" s="29">
        <v>3846918</v>
      </c>
      <c r="G36" s="30"/>
      <c r="H36" s="30"/>
      <c r="I36" s="31"/>
    </row>
    <row r="37" spans="1:9" s="18" customFormat="1" ht="30" customHeight="1" thickBot="1">
      <c r="A37" s="47" t="s">
        <v>36</v>
      </c>
      <c r="B37" s="27">
        <v>0</v>
      </c>
      <c r="C37" s="27">
        <v>3828</v>
      </c>
      <c r="D37" s="27">
        <v>3828</v>
      </c>
      <c r="E37" s="28">
        <v>0.02</v>
      </c>
      <c r="F37" s="48">
        <v>0</v>
      </c>
      <c r="G37" s="30"/>
      <c r="H37" s="30"/>
      <c r="I37" s="31"/>
    </row>
    <row r="38" spans="1:9" s="18" customFormat="1" ht="24" hidden="1" customHeight="1">
      <c r="A38" s="49" t="s">
        <v>37</v>
      </c>
      <c r="B38" s="33">
        <v>0</v>
      </c>
      <c r="C38" s="33">
        <v>3828</v>
      </c>
      <c r="D38" s="33">
        <v>3828</v>
      </c>
      <c r="E38" s="34">
        <v>0.02</v>
      </c>
      <c r="F38" s="50">
        <v>0</v>
      </c>
      <c r="G38" s="30"/>
      <c r="H38" s="30"/>
      <c r="I38" s="31"/>
    </row>
    <row r="39" spans="1:9" s="18" customFormat="1" ht="24" hidden="1" customHeight="1">
      <c r="A39" s="32" t="s">
        <v>38</v>
      </c>
      <c r="B39" s="33">
        <v>0</v>
      </c>
      <c r="C39" s="33">
        <v>0</v>
      </c>
      <c r="D39" s="33">
        <v>0</v>
      </c>
      <c r="E39" s="51">
        <v>0</v>
      </c>
      <c r="F39" s="35">
        <v>0</v>
      </c>
      <c r="G39" s="30"/>
      <c r="H39" s="30"/>
      <c r="I39" s="31"/>
    </row>
    <row r="40" spans="1:9" s="18" customFormat="1" ht="24" hidden="1" customHeight="1">
      <c r="A40" s="32" t="s">
        <v>39</v>
      </c>
      <c r="B40" s="33">
        <v>0</v>
      </c>
      <c r="C40" s="33">
        <v>0</v>
      </c>
      <c r="D40" s="33">
        <v>0</v>
      </c>
      <c r="E40" s="51">
        <v>0</v>
      </c>
      <c r="F40" s="35">
        <v>0</v>
      </c>
      <c r="G40" s="30"/>
      <c r="H40" s="30"/>
      <c r="I40" s="31"/>
    </row>
    <row r="41" spans="1:9" s="18" customFormat="1" ht="24" hidden="1" customHeight="1">
      <c r="A41" s="49" t="s">
        <v>40</v>
      </c>
      <c r="B41" s="39">
        <v>0</v>
      </c>
      <c r="C41" s="39">
        <v>0</v>
      </c>
      <c r="D41" s="39">
        <v>0</v>
      </c>
      <c r="E41" s="51">
        <v>0</v>
      </c>
      <c r="F41" s="42">
        <v>0</v>
      </c>
      <c r="G41" s="30"/>
      <c r="H41" s="30"/>
      <c r="I41" s="31"/>
    </row>
    <row r="42" spans="1:9" s="18" customFormat="1" ht="30" customHeight="1" thickBot="1">
      <c r="A42" s="47" t="s">
        <v>41</v>
      </c>
      <c r="B42" s="52">
        <v>0</v>
      </c>
      <c r="C42" s="52">
        <v>0</v>
      </c>
      <c r="D42" s="52">
        <v>0</v>
      </c>
      <c r="E42" s="53">
        <v>0</v>
      </c>
      <c r="F42" s="54">
        <v>0</v>
      </c>
      <c r="G42" s="30"/>
      <c r="H42" s="30"/>
      <c r="I42" s="31"/>
    </row>
    <row r="43" spans="1:9" s="18" customFormat="1" ht="24" hidden="1" customHeight="1">
      <c r="A43" s="43" t="s">
        <v>42</v>
      </c>
      <c r="B43" s="33">
        <v>0</v>
      </c>
      <c r="C43" s="33">
        <v>0</v>
      </c>
      <c r="D43" s="33">
        <v>0</v>
      </c>
      <c r="E43" s="51">
        <v>0</v>
      </c>
      <c r="F43" s="45">
        <v>0</v>
      </c>
      <c r="G43" s="30"/>
      <c r="H43" s="30"/>
      <c r="I43" s="31"/>
    </row>
    <row r="44" spans="1:9" s="18" customFormat="1" ht="24" hidden="1" customHeight="1">
      <c r="A44" s="55" t="s">
        <v>43</v>
      </c>
      <c r="B44" s="56">
        <v>0</v>
      </c>
      <c r="C44" s="56">
        <v>0</v>
      </c>
      <c r="D44" s="56">
        <v>0</v>
      </c>
      <c r="E44" s="51">
        <v>0</v>
      </c>
      <c r="F44" s="35">
        <v>0</v>
      </c>
      <c r="G44" s="30"/>
      <c r="H44" s="30"/>
      <c r="I44" s="31"/>
    </row>
    <row r="45" spans="1:9" s="18" customFormat="1" ht="24" hidden="1" customHeight="1">
      <c r="A45" s="57" t="s">
        <v>44</v>
      </c>
      <c r="B45" s="58">
        <v>0</v>
      </c>
      <c r="C45" s="58">
        <v>0</v>
      </c>
      <c r="D45" s="58">
        <v>0</v>
      </c>
      <c r="E45" s="51">
        <v>0</v>
      </c>
      <c r="F45" s="35">
        <v>0</v>
      </c>
      <c r="G45" s="30"/>
      <c r="H45" s="30"/>
      <c r="I45" s="31"/>
    </row>
    <row r="46" spans="1:9" s="18" customFormat="1" ht="30" customHeight="1" thickBot="1">
      <c r="A46" s="46" t="s">
        <v>45</v>
      </c>
      <c r="B46" s="27">
        <v>7892669</v>
      </c>
      <c r="C46" s="27">
        <v>13885148</v>
      </c>
      <c r="D46" s="27">
        <v>21777817</v>
      </c>
      <c r="E46" s="28">
        <v>100</v>
      </c>
      <c r="F46" s="48">
        <v>3846918</v>
      </c>
      <c r="G46" s="30"/>
      <c r="H46" s="30"/>
      <c r="I46" s="31"/>
    </row>
    <row r="47" spans="1:9" ht="21" customHeight="1">
      <c r="A47" s="8" t="s">
        <v>46</v>
      </c>
      <c r="B47" s="59"/>
      <c r="C47" s="59"/>
      <c r="D47" s="59"/>
      <c r="E47" s="60"/>
    </row>
    <row r="48" spans="1:9" ht="15.6" customHeight="1">
      <c r="A48" s="61"/>
      <c r="B48" s="61"/>
      <c r="C48" s="61"/>
      <c r="D48" s="61"/>
      <c r="E48" s="61"/>
    </row>
    <row r="49" spans="1:6" ht="19.899999999999999" customHeight="1">
      <c r="A49" s="61"/>
      <c r="B49" s="61"/>
      <c r="C49" s="61"/>
      <c r="D49" s="61"/>
      <c r="E49" s="61"/>
    </row>
    <row r="50" spans="1:6">
      <c r="A50" s="61"/>
      <c r="B50" s="61"/>
      <c r="C50" s="61"/>
      <c r="D50" s="61"/>
      <c r="E50" s="61"/>
    </row>
    <row r="51" spans="1:6">
      <c r="A51" s="61"/>
      <c r="B51" s="61"/>
      <c r="C51" s="61"/>
      <c r="D51" s="61"/>
      <c r="E51" s="61"/>
    </row>
    <row r="52" spans="1:6">
      <c r="A52" s="61"/>
      <c r="B52" s="61"/>
      <c r="C52" s="61"/>
      <c r="D52" s="61"/>
      <c r="E52" s="61"/>
    </row>
    <row r="53" spans="1:6">
      <c r="A53" s="61"/>
      <c r="B53" s="61"/>
      <c r="C53" s="61"/>
      <c r="D53" s="61"/>
      <c r="E53" s="61"/>
    </row>
    <row r="54" spans="1:6">
      <c r="A54" s="62"/>
      <c r="B54" s="61"/>
      <c r="C54" s="61"/>
      <c r="D54" s="61"/>
      <c r="E54" s="61"/>
    </row>
    <row r="55" spans="1:6" ht="27.75">
      <c r="A55" s="63" t="s">
        <v>47</v>
      </c>
      <c r="B55" s="63"/>
      <c r="C55" s="63"/>
      <c r="D55" s="63"/>
      <c r="E55" s="63"/>
    </row>
    <row r="56" spans="1:6" ht="26.25" thickBot="1">
      <c r="A56" s="62"/>
      <c r="B56" s="64"/>
      <c r="C56" s="64"/>
      <c r="D56" s="10" t="s">
        <v>5</v>
      </c>
      <c r="E56" s="10"/>
    </row>
    <row r="57" spans="1:6" ht="41.65" customHeight="1">
      <c r="A57" s="65" t="s">
        <v>48</v>
      </c>
      <c r="B57" s="66"/>
      <c r="C57" s="67" t="s">
        <v>49</v>
      </c>
      <c r="D57" s="68" t="s">
        <v>50</v>
      </c>
      <c r="E57" s="69" t="s">
        <v>51</v>
      </c>
    </row>
    <row r="58" spans="1:6" ht="35.65" customHeight="1">
      <c r="A58" s="70" t="s">
        <v>52</v>
      </c>
      <c r="B58" s="71" t="s">
        <v>53</v>
      </c>
      <c r="C58" s="72">
        <f>+B46</f>
        <v>7892669</v>
      </c>
      <c r="D58" s="72">
        <f>+C46</f>
        <v>13885148</v>
      </c>
      <c r="E58" s="73">
        <f>+D46</f>
        <v>21777817</v>
      </c>
    </row>
    <row r="59" spans="1:6" ht="35.65" customHeight="1">
      <c r="A59" s="74"/>
      <c r="B59" s="71" t="s">
        <v>54</v>
      </c>
      <c r="C59" s="75">
        <f>+C58/E58*100</f>
        <v>36.241782176790267</v>
      </c>
      <c r="D59" s="75">
        <f>+D58/E58*100</f>
        <v>63.758217823209741</v>
      </c>
      <c r="E59" s="76">
        <v>100</v>
      </c>
    </row>
    <row r="60" spans="1:6" ht="35.65" customHeight="1">
      <c r="A60" s="70" t="s">
        <v>55</v>
      </c>
      <c r="B60" s="71" t="s">
        <v>53</v>
      </c>
      <c r="C60" s="72">
        <v>7447979</v>
      </c>
      <c r="D60" s="72">
        <v>12479556</v>
      </c>
      <c r="E60" s="73">
        <v>19927535</v>
      </c>
      <c r="F60" s="11"/>
    </row>
    <row r="61" spans="1:6" ht="35.65" customHeight="1">
      <c r="A61" s="74"/>
      <c r="B61" s="77" t="s">
        <v>54</v>
      </c>
      <c r="C61" s="75">
        <v>37.375315110474027</v>
      </c>
      <c r="D61" s="75">
        <v>62.624684889525973</v>
      </c>
      <c r="E61" s="76">
        <v>100</v>
      </c>
      <c r="F61" s="78"/>
    </row>
    <row r="62" spans="1:6" ht="35.65" customHeight="1">
      <c r="A62" s="70" t="s">
        <v>56</v>
      </c>
      <c r="B62" s="79" t="s">
        <v>57</v>
      </c>
      <c r="C62" s="80">
        <f>+C58-C60</f>
        <v>444690</v>
      </c>
      <c r="D62" s="80">
        <f>+D58-D60</f>
        <v>1405592</v>
      </c>
      <c r="E62" s="81">
        <f>+E58-E60</f>
        <v>1850282</v>
      </c>
      <c r="F62" s="11"/>
    </row>
    <row r="63" spans="1:6" ht="35.65" customHeight="1" thickBot="1">
      <c r="A63" s="82"/>
      <c r="B63" s="83" t="s">
        <v>58</v>
      </c>
      <c r="C63" s="84">
        <f>+C62/C60*100</f>
        <v>5.9706129676251773</v>
      </c>
      <c r="D63" s="84">
        <f>+D62/D60*100</f>
        <v>11.263157118730827</v>
      </c>
      <c r="E63" s="85">
        <f>+E62/E60*100</f>
        <v>9.2850520648941277</v>
      </c>
      <c r="F63" s="86"/>
    </row>
    <row r="64" spans="1:6" ht="16.899999999999999" customHeight="1">
      <c r="A64" s="61"/>
      <c r="B64" s="87"/>
      <c r="C64" s="87"/>
      <c r="D64" s="87"/>
      <c r="E64" s="87"/>
    </row>
    <row r="65" spans="1:5" ht="32.65" customHeight="1">
      <c r="A65" s="88"/>
      <c r="B65" s="89"/>
      <c r="C65" s="89"/>
      <c r="D65" s="89"/>
      <c r="E65" s="90"/>
    </row>
    <row r="66" spans="1:5">
      <c r="B66" s="9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8"/>
  <sheetViews>
    <sheetView view="pageBreakPreview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51.77734375" style="101" customWidth="1"/>
    <col min="2" max="2" width="13.77734375" style="102" customWidth="1"/>
    <col min="3" max="3" width="11" style="102" customWidth="1"/>
    <col min="4" max="4" width="13.109375" style="103" customWidth="1"/>
    <col min="5" max="5" width="10.77734375" style="179" customWidth="1"/>
    <col min="6" max="6" width="13.21875" style="100" customWidth="1"/>
    <col min="7" max="7" width="10.77734375" style="94" customWidth="1"/>
    <col min="8" max="8" width="12.21875" style="94" bestFit="1" customWidth="1"/>
    <col min="9" max="9" width="11.21875" style="94" bestFit="1" customWidth="1"/>
    <col min="10" max="10" width="12.21875" style="94" bestFit="1" customWidth="1"/>
    <col min="11" max="11" width="9.77734375" style="94" bestFit="1" customWidth="1"/>
    <col min="12" max="12" width="8.77734375" style="94"/>
    <col min="13" max="13" width="12.21875" style="94" bestFit="1" customWidth="1"/>
    <col min="14" max="15" width="11.21875" style="94" bestFit="1" customWidth="1"/>
    <col min="16" max="16384" width="8.77734375" style="94"/>
  </cols>
  <sheetData>
    <row r="1" spans="1:13" ht="30">
      <c r="A1" s="93" t="s">
        <v>59</v>
      </c>
      <c r="B1" s="93"/>
      <c r="C1" s="93"/>
      <c r="D1" s="93"/>
      <c r="E1" s="93"/>
      <c r="F1" s="93"/>
      <c r="G1" s="93"/>
    </row>
    <row r="2" spans="1:13">
      <c r="A2" s="95"/>
      <c r="B2" s="95"/>
      <c r="C2" s="95"/>
      <c r="D2" s="95"/>
      <c r="E2" s="95"/>
      <c r="F2" s="95"/>
      <c r="G2" s="95"/>
    </row>
    <row r="3" spans="1:13">
      <c r="A3" s="96"/>
      <c r="B3" s="97"/>
      <c r="C3" s="97"/>
      <c r="D3" s="98"/>
      <c r="E3" s="99"/>
    </row>
    <row r="4" spans="1:13" ht="18" thickBot="1">
      <c r="E4" s="104"/>
      <c r="F4" s="10" t="s">
        <v>5</v>
      </c>
      <c r="G4" s="10"/>
    </row>
    <row r="5" spans="1:13" s="110" customFormat="1" ht="21">
      <c r="A5" s="105" t="s">
        <v>60</v>
      </c>
      <c r="B5" s="106" t="s">
        <v>61</v>
      </c>
      <c r="C5" s="107"/>
      <c r="D5" s="106" t="s">
        <v>62</v>
      </c>
      <c r="E5" s="107"/>
      <c r="F5" s="108" t="s">
        <v>63</v>
      </c>
      <c r="G5" s="109"/>
    </row>
    <row r="6" spans="1:13" s="110" customFormat="1" ht="17.25" thickBot="1">
      <c r="A6" s="111"/>
      <c r="B6" s="112" t="s">
        <v>64</v>
      </c>
      <c r="C6" s="113" t="s">
        <v>12</v>
      </c>
      <c r="D6" s="112" t="s">
        <v>64</v>
      </c>
      <c r="E6" s="114" t="s">
        <v>12</v>
      </c>
      <c r="F6" s="115" t="s">
        <v>65</v>
      </c>
      <c r="G6" s="116" t="s">
        <v>66</v>
      </c>
    </row>
    <row r="7" spans="1:13" s="110" customFormat="1" ht="24" customHeight="1" thickBot="1">
      <c r="A7" s="117" t="s">
        <v>67</v>
      </c>
      <c r="B7" s="118">
        <v>2661960</v>
      </c>
      <c r="C7" s="119">
        <v>12.22</v>
      </c>
      <c r="D7" s="118">
        <v>2611067</v>
      </c>
      <c r="E7" s="119">
        <v>13.1</v>
      </c>
      <c r="F7" s="120">
        <f t="shared" ref="F7:F46" si="0">B7-D7</f>
        <v>50893</v>
      </c>
      <c r="G7" s="121">
        <f t="shared" ref="G7:G38" si="1">(F7/D7)*100</f>
        <v>1.9491265448186506</v>
      </c>
      <c r="H7" s="122">
        <f>+C8+C13-C7</f>
        <v>0</v>
      </c>
      <c r="I7" s="123">
        <f>+B7-B8-B13</f>
        <v>0</v>
      </c>
      <c r="K7" s="124"/>
      <c r="L7" s="125"/>
      <c r="M7" s="124"/>
    </row>
    <row r="8" spans="1:13" s="110" customFormat="1" ht="24" customHeight="1">
      <c r="A8" s="126" t="s">
        <v>25</v>
      </c>
      <c r="B8" s="127">
        <v>1008199</v>
      </c>
      <c r="C8" s="128">
        <v>4.63</v>
      </c>
      <c r="D8" s="127">
        <v>1394027</v>
      </c>
      <c r="E8" s="128">
        <v>6.99</v>
      </c>
      <c r="F8" s="129">
        <f t="shared" si="0"/>
        <v>-385828</v>
      </c>
      <c r="G8" s="130">
        <f t="shared" si="1"/>
        <v>-27.677225763919921</v>
      </c>
      <c r="H8" s="131">
        <f>+C8-C9-C10-C11-C12</f>
        <v>0</v>
      </c>
      <c r="I8" s="123">
        <f>+B8-B9-B10-B11-B12</f>
        <v>0</v>
      </c>
      <c r="K8" s="124"/>
      <c r="L8" s="125"/>
      <c r="M8" s="124"/>
    </row>
    <row r="9" spans="1:13" s="110" customFormat="1" ht="24" customHeight="1">
      <c r="A9" s="132" t="s">
        <v>15</v>
      </c>
      <c r="B9" s="133">
        <v>0</v>
      </c>
      <c r="C9" s="134">
        <v>0</v>
      </c>
      <c r="D9" s="133">
        <v>0</v>
      </c>
      <c r="E9" s="134">
        <v>0</v>
      </c>
      <c r="F9" s="135">
        <f t="shared" si="0"/>
        <v>0</v>
      </c>
      <c r="G9" s="136">
        <v>0</v>
      </c>
      <c r="H9" s="137">
        <f>SUM(C9:C12)-C8</f>
        <v>0</v>
      </c>
      <c r="I9" s="138"/>
      <c r="K9" s="124"/>
      <c r="L9" s="125"/>
    </row>
    <row r="10" spans="1:13" s="110" customFormat="1" ht="24" customHeight="1">
      <c r="A10" s="132" t="s">
        <v>16</v>
      </c>
      <c r="B10" s="139">
        <v>970627</v>
      </c>
      <c r="C10" s="140">
        <v>4.46</v>
      </c>
      <c r="D10" s="139">
        <v>1375482</v>
      </c>
      <c r="E10" s="140">
        <v>6.9</v>
      </c>
      <c r="F10" s="135">
        <f t="shared" si="0"/>
        <v>-404855</v>
      </c>
      <c r="G10" s="141">
        <f t="shared" si="1"/>
        <v>-29.433682156509498</v>
      </c>
      <c r="H10" s="138"/>
      <c r="I10" s="138"/>
      <c r="K10" s="124"/>
      <c r="L10" s="125"/>
      <c r="M10" s="124"/>
    </row>
    <row r="11" spans="1:13" s="110" customFormat="1" ht="24" customHeight="1">
      <c r="A11" s="132" t="s">
        <v>22</v>
      </c>
      <c r="B11" s="139">
        <v>13938</v>
      </c>
      <c r="C11" s="140">
        <v>0.06</v>
      </c>
      <c r="D11" s="139">
        <v>10317</v>
      </c>
      <c r="E11" s="140">
        <v>0.05</v>
      </c>
      <c r="F11" s="135">
        <f t="shared" si="0"/>
        <v>3621</v>
      </c>
      <c r="G11" s="142">
        <f t="shared" si="1"/>
        <v>35.097412038383254</v>
      </c>
      <c r="H11" s="138"/>
      <c r="I11" s="138"/>
      <c r="K11" s="124"/>
      <c r="L11" s="125"/>
    </row>
    <row r="12" spans="1:13" s="110" customFormat="1" ht="24" customHeight="1">
      <c r="A12" s="132" t="s">
        <v>18</v>
      </c>
      <c r="B12" s="139">
        <v>23634</v>
      </c>
      <c r="C12" s="140">
        <v>0.11</v>
      </c>
      <c r="D12" s="139">
        <v>8228</v>
      </c>
      <c r="E12" s="140">
        <v>0.04</v>
      </c>
      <c r="F12" s="135">
        <f t="shared" si="0"/>
        <v>15406</v>
      </c>
      <c r="G12" s="142">
        <f t="shared" si="1"/>
        <v>187.23869713174525</v>
      </c>
      <c r="H12" s="138"/>
      <c r="I12" s="138"/>
      <c r="K12" s="124"/>
      <c r="L12" s="125"/>
    </row>
    <row r="13" spans="1:13" s="110" customFormat="1" ht="24" customHeight="1">
      <c r="A13" s="132" t="s">
        <v>19</v>
      </c>
      <c r="B13" s="139">
        <v>1653761</v>
      </c>
      <c r="C13" s="140">
        <v>7.59</v>
      </c>
      <c r="D13" s="139">
        <v>1217040</v>
      </c>
      <c r="E13" s="140">
        <v>6.11</v>
      </c>
      <c r="F13" s="135">
        <f t="shared" si="0"/>
        <v>436721</v>
      </c>
      <c r="G13" s="141">
        <f t="shared" si="1"/>
        <v>35.883865772694406</v>
      </c>
      <c r="H13" s="122">
        <f>+C13-C14-C15-C16-C17</f>
        <v>0</v>
      </c>
      <c r="I13" s="123">
        <f>+B13-B14-B15-B16-B17</f>
        <v>0</v>
      </c>
      <c r="K13" s="124"/>
      <c r="L13" s="125"/>
    </row>
    <row r="14" spans="1:13" s="110" customFormat="1" ht="24" customHeight="1">
      <c r="A14" s="132" t="s">
        <v>68</v>
      </c>
      <c r="B14" s="139">
        <v>764978</v>
      </c>
      <c r="C14" s="140">
        <v>3.51</v>
      </c>
      <c r="D14" s="139">
        <v>669245</v>
      </c>
      <c r="E14" s="140">
        <v>3.36</v>
      </c>
      <c r="F14" s="135">
        <f t="shared" si="0"/>
        <v>95733</v>
      </c>
      <c r="G14" s="143">
        <f t="shared" si="1"/>
        <v>14.30462685563583</v>
      </c>
      <c r="H14" s="144"/>
      <c r="I14" s="123"/>
      <c r="J14" s="145"/>
      <c r="K14" s="146"/>
      <c r="L14" s="125"/>
    </row>
    <row r="15" spans="1:13" s="110" customFormat="1" ht="24" customHeight="1">
      <c r="A15" s="132" t="s">
        <v>69</v>
      </c>
      <c r="B15" s="139">
        <v>888783</v>
      </c>
      <c r="C15" s="140">
        <v>4.08</v>
      </c>
      <c r="D15" s="139">
        <v>547795</v>
      </c>
      <c r="E15" s="140">
        <v>2.75</v>
      </c>
      <c r="F15" s="135">
        <f t="shared" si="0"/>
        <v>340988</v>
      </c>
      <c r="G15" s="143">
        <f t="shared" si="1"/>
        <v>62.247373561277485</v>
      </c>
      <c r="H15" s="123"/>
      <c r="I15" s="138"/>
      <c r="K15" s="124"/>
      <c r="L15" s="125"/>
    </row>
    <row r="16" spans="1:13" s="110" customFormat="1" ht="24" customHeight="1">
      <c r="A16" s="132" t="s">
        <v>17</v>
      </c>
      <c r="B16" s="133">
        <v>0</v>
      </c>
      <c r="C16" s="134">
        <v>0</v>
      </c>
      <c r="D16" s="133">
        <v>0</v>
      </c>
      <c r="E16" s="134">
        <v>0</v>
      </c>
      <c r="F16" s="135">
        <f t="shared" si="0"/>
        <v>0</v>
      </c>
      <c r="G16" s="134">
        <v>0</v>
      </c>
      <c r="H16" s="138"/>
      <c r="I16" s="138"/>
      <c r="K16" s="124"/>
      <c r="L16" s="125"/>
    </row>
    <row r="17" spans="1:14" s="110" customFormat="1" ht="24" customHeight="1" thickBot="1">
      <c r="A17" s="147" t="s">
        <v>18</v>
      </c>
      <c r="B17" s="148">
        <v>0</v>
      </c>
      <c r="C17" s="149">
        <v>0</v>
      </c>
      <c r="D17" s="148">
        <v>0</v>
      </c>
      <c r="E17" s="149">
        <v>0</v>
      </c>
      <c r="F17" s="150">
        <f t="shared" si="0"/>
        <v>0</v>
      </c>
      <c r="G17" s="149">
        <v>0</v>
      </c>
      <c r="H17" s="138"/>
      <c r="I17" s="138"/>
      <c r="K17" s="124"/>
      <c r="L17" s="125"/>
    </row>
    <row r="18" spans="1:14" s="110" customFormat="1" ht="24" customHeight="1" thickBot="1">
      <c r="A18" s="117" t="s">
        <v>70</v>
      </c>
      <c r="B18" s="118">
        <v>18996813</v>
      </c>
      <c r="C18" s="119">
        <v>87.23</v>
      </c>
      <c r="D18" s="118">
        <v>17224452</v>
      </c>
      <c r="E18" s="119">
        <v>86.44</v>
      </c>
      <c r="F18" s="120">
        <f t="shared" si="0"/>
        <v>1772361</v>
      </c>
      <c r="G18" s="121">
        <f t="shared" si="1"/>
        <v>10.28979615723043</v>
      </c>
      <c r="H18" s="122">
        <f>+C18-C19-C25</f>
        <v>1.0231399061311208E-14</v>
      </c>
      <c r="I18" s="123">
        <f>+B18-B19-B25</f>
        <v>0</v>
      </c>
      <c r="K18" s="124"/>
      <c r="L18" s="125"/>
      <c r="M18" s="124"/>
    </row>
    <row r="19" spans="1:14" s="110" customFormat="1" ht="24" customHeight="1">
      <c r="A19" s="126" t="s">
        <v>25</v>
      </c>
      <c r="B19" s="127">
        <v>18991853</v>
      </c>
      <c r="C19" s="128">
        <v>87.21</v>
      </c>
      <c r="D19" s="127">
        <v>17220196</v>
      </c>
      <c r="E19" s="128">
        <v>86.42</v>
      </c>
      <c r="F19" s="151">
        <f t="shared" si="0"/>
        <v>1771657</v>
      </c>
      <c r="G19" s="141">
        <f t="shared" si="1"/>
        <v>10.288251074494157</v>
      </c>
      <c r="H19" s="138"/>
      <c r="I19" s="138"/>
      <c r="K19" s="124"/>
      <c r="L19" s="125"/>
      <c r="M19" s="124"/>
      <c r="N19" s="145"/>
    </row>
    <row r="20" spans="1:14" s="110" customFormat="1" ht="24" customHeight="1">
      <c r="A20" s="132" t="s">
        <v>26</v>
      </c>
      <c r="B20" s="139">
        <v>1826630</v>
      </c>
      <c r="C20" s="140">
        <v>8.39</v>
      </c>
      <c r="D20" s="139">
        <v>1452433</v>
      </c>
      <c r="E20" s="140">
        <v>7.29</v>
      </c>
      <c r="F20" s="129">
        <f t="shared" si="0"/>
        <v>374197</v>
      </c>
      <c r="G20" s="141">
        <f t="shared" si="1"/>
        <v>25.763460345503031</v>
      </c>
      <c r="H20" s="122">
        <f>SUM(C20:C24)-C19</f>
        <v>0</v>
      </c>
      <c r="I20" s="123">
        <f>+B20+B21+B22+B23+B24-B19</f>
        <v>0</v>
      </c>
      <c r="K20" s="124"/>
      <c r="L20" s="125"/>
    </row>
    <row r="21" spans="1:14" s="110" customFormat="1" ht="24" customHeight="1">
      <c r="A21" s="132" t="s">
        <v>27</v>
      </c>
      <c r="B21" s="139">
        <v>16350147</v>
      </c>
      <c r="C21" s="140">
        <v>75.08</v>
      </c>
      <c r="D21" s="139">
        <v>14905123</v>
      </c>
      <c r="E21" s="140">
        <v>74.8</v>
      </c>
      <c r="F21" s="135">
        <f t="shared" si="0"/>
        <v>1445024</v>
      </c>
      <c r="G21" s="141">
        <f t="shared" si="1"/>
        <v>9.6948143265909312</v>
      </c>
      <c r="H21" s="138"/>
      <c r="I21" s="138"/>
      <c r="K21" s="124"/>
      <c r="L21" s="125"/>
    </row>
    <row r="22" spans="1:14" s="110" customFormat="1" ht="24" customHeight="1">
      <c r="A22" s="132" t="s">
        <v>28</v>
      </c>
      <c r="B22" s="139">
        <v>75043</v>
      </c>
      <c r="C22" s="140">
        <v>0.34</v>
      </c>
      <c r="D22" s="139">
        <v>42942</v>
      </c>
      <c r="E22" s="140">
        <v>0.22</v>
      </c>
      <c r="F22" s="135">
        <f t="shared" si="0"/>
        <v>32101</v>
      </c>
      <c r="G22" s="141">
        <f t="shared" si="1"/>
        <v>74.754319780168601</v>
      </c>
      <c r="H22" s="138"/>
      <c r="I22" s="138"/>
      <c r="K22" s="124"/>
      <c r="L22" s="125"/>
      <c r="N22" s="124"/>
    </row>
    <row r="23" spans="1:14" s="110" customFormat="1" ht="24" customHeight="1">
      <c r="A23" s="132" t="s">
        <v>29</v>
      </c>
      <c r="B23" s="139">
        <v>363099</v>
      </c>
      <c r="C23" s="140">
        <v>1.67</v>
      </c>
      <c r="D23" s="139">
        <v>406672</v>
      </c>
      <c r="E23" s="140">
        <v>2.04</v>
      </c>
      <c r="F23" s="135">
        <f t="shared" si="0"/>
        <v>-43573</v>
      </c>
      <c r="G23" s="141">
        <f t="shared" si="1"/>
        <v>-10.71453161270016</v>
      </c>
      <c r="H23" s="144"/>
      <c r="I23" s="123"/>
      <c r="J23" s="145"/>
      <c r="K23" s="146"/>
      <c r="L23" s="125"/>
    </row>
    <row r="24" spans="1:14" s="110" customFormat="1" ht="24" customHeight="1">
      <c r="A24" s="132" t="s">
        <v>30</v>
      </c>
      <c r="B24" s="139">
        <v>376934</v>
      </c>
      <c r="C24" s="140">
        <v>1.73</v>
      </c>
      <c r="D24" s="139">
        <v>413026</v>
      </c>
      <c r="E24" s="140">
        <v>2.0699999999999998</v>
      </c>
      <c r="F24" s="135">
        <f t="shared" si="0"/>
        <v>-36092</v>
      </c>
      <c r="G24" s="141">
        <f t="shared" si="1"/>
        <v>-8.7384329315830005</v>
      </c>
      <c r="H24" s="138"/>
      <c r="I24" s="138"/>
      <c r="K24" s="124"/>
      <c r="L24" s="125"/>
    </row>
    <row r="25" spans="1:14" s="110" customFormat="1" ht="24" customHeight="1">
      <c r="A25" s="132" t="s">
        <v>31</v>
      </c>
      <c r="B25" s="139">
        <v>4960</v>
      </c>
      <c r="C25" s="140">
        <v>0.02</v>
      </c>
      <c r="D25" s="139">
        <v>4256</v>
      </c>
      <c r="E25" s="140">
        <v>0.02</v>
      </c>
      <c r="F25" s="135">
        <f t="shared" si="0"/>
        <v>704</v>
      </c>
      <c r="G25" s="141">
        <f t="shared" si="1"/>
        <v>16.541353383458645</v>
      </c>
      <c r="H25" s="122">
        <f>SUM(C26:C29)-C25</f>
        <v>0</v>
      </c>
      <c r="I25" s="123">
        <f>+B25-B26-B27-B28-B29</f>
        <v>0</v>
      </c>
      <c r="K25" s="124"/>
      <c r="L25" s="125"/>
    </row>
    <row r="26" spans="1:14" s="110" customFormat="1" ht="24" customHeight="1">
      <c r="A26" s="132" t="s">
        <v>68</v>
      </c>
      <c r="B26" s="139">
        <v>2029</v>
      </c>
      <c r="C26" s="140">
        <v>0.01</v>
      </c>
      <c r="D26" s="139">
        <v>2446</v>
      </c>
      <c r="E26" s="140">
        <v>0.01</v>
      </c>
      <c r="F26" s="135">
        <f t="shared" si="0"/>
        <v>-417</v>
      </c>
      <c r="G26" s="141">
        <f t="shared" si="1"/>
        <v>-17.048242027800491</v>
      </c>
      <c r="H26" s="138"/>
      <c r="I26" s="138"/>
      <c r="K26" s="124"/>
      <c r="L26" s="125"/>
    </row>
    <row r="27" spans="1:14" s="110" customFormat="1" ht="24" customHeight="1">
      <c r="A27" s="132" t="s">
        <v>69</v>
      </c>
      <c r="B27" s="139">
        <v>2931</v>
      </c>
      <c r="C27" s="140">
        <v>0.01</v>
      </c>
      <c r="D27" s="139">
        <v>1810</v>
      </c>
      <c r="E27" s="140">
        <v>0.01</v>
      </c>
      <c r="F27" s="135">
        <f t="shared" si="0"/>
        <v>1121</v>
      </c>
      <c r="G27" s="141">
        <f t="shared" si="1"/>
        <v>61.933701657458563</v>
      </c>
      <c r="H27" s="138"/>
      <c r="I27" s="138"/>
      <c r="K27" s="124"/>
      <c r="L27" s="125"/>
    </row>
    <row r="28" spans="1:14" s="110" customFormat="1" ht="24" customHeight="1">
      <c r="A28" s="132" t="s">
        <v>17</v>
      </c>
      <c r="B28" s="139">
        <v>0</v>
      </c>
      <c r="C28" s="134">
        <v>0</v>
      </c>
      <c r="D28" s="139">
        <v>0</v>
      </c>
      <c r="E28" s="134">
        <v>0</v>
      </c>
      <c r="F28" s="135">
        <f t="shared" si="0"/>
        <v>0</v>
      </c>
      <c r="G28" s="134">
        <v>0</v>
      </c>
      <c r="H28" s="138"/>
      <c r="I28" s="138"/>
      <c r="K28" s="124"/>
      <c r="L28" s="125"/>
    </row>
    <row r="29" spans="1:14" s="110" customFormat="1" ht="24" customHeight="1" thickBot="1">
      <c r="A29" s="147" t="s">
        <v>18</v>
      </c>
      <c r="B29" s="152">
        <v>0</v>
      </c>
      <c r="C29" s="149">
        <v>0</v>
      </c>
      <c r="D29" s="152">
        <v>0</v>
      </c>
      <c r="E29" s="149">
        <v>0</v>
      </c>
      <c r="F29" s="150">
        <f t="shared" si="0"/>
        <v>0</v>
      </c>
      <c r="G29" s="149">
        <v>0</v>
      </c>
      <c r="H29" s="138"/>
      <c r="I29" s="138"/>
      <c r="K29" s="124"/>
      <c r="L29" s="125"/>
    </row>
    <row r="30" spans="1:14" s="110" customFormat="1" ht="24" customHeight="1" thickBot="1">
      <c r="A30" s="117" t="s">
        <v>71</v>
      </c>
      <c r="B30" s="118">
        <v>99905</v>
      </c>
      <c r="C30" s="119">
        <v>0.46</v>
      </c>
      <c r="D30" s="118">
        <v>75552</v>
      </c>
      <c r="E30" s="119">
        <v>0.38</v>
      </c>
      <c r="F30" s="120">
        <f t="shared" si="0"/>
        <v>24353</v>
      </c>
      <c r="G30" s="121">
        <f t="shared" si="1"/>
        <v>32.233428631935617</v>
      </c>
      <c r="H30" s="122">
        <f>+C30-C31-C32</f>
        <v>0</v>
      </c>
      <c r="I30" s="123">
        <f>+B30-B31-B32</f>
        <v>0</v>
      </c>
      <c r="K30" s="124"/>
      <c r="L30" s="125"/>
    </row>
    <row r="31" spans="1:14" s="110" customFormat="1" ht="24" customHeight="1">
      <c r="A31" s="126" t="s">
        <v>25</v>
      </c>
      <c r="B31" s="127">
        <v>11074</v>
      </c>
      <c r="C31" s="128">
        <v>0.05</v>
      </c>
      <c r="D31" s="127">
        <v>7751</v>
      </c>
      <c r="E31" s="128">
        <v>0.04</v>
      </c>
      <c r="F31" s="129">
        <f t="shared" si="0"/>
        <v>3323</v>
      </c>
      <c r="G31" s="141">
        <f t="shared" si="1"/>
        <v>42.871887498387309</v>
      </c>
      <c r="H31" s="138"/>
      <c r="I31" s="138"/>
      <c r="K31" s="124"/>
      <c r="L31" s="125"/>
    </row>
    <row r="32" spans="1:14" s="110" customFormat="1" ht="24" customHeight="1" thickBot="1">
      <c r="A32" s="147" t="s">
        <v>19</v>
      </c>
      <c r="B32" s="153">
        <v>88831</v>
      </c>
      <c r="C32" s="154">
        <v>0.41</v>
      </c>
      <c r="D32" s="153">
        <v>67801</v>
      </c>
      <c r="E32" s="154">
        <v>0.34</v>
      </c>
      <c r="F32" s="135">
        <f t="shared" si="0"/>
        <v>21030</v>
      </c>
      <c r="G32" s="155">
        <f t="shared" si="1"/>
        <v>31.017241633604225</v>
      </c>
      <c r="H32" s="138"/>
      <c r="I32" s="138"/>
      <c r="K32" s="124"/>
      <c r="L32" s="125"/>
    </row>
    <row r="33" spans="1:13" s="110" customFormat="1" ht="24" customHeight="1" thickBot="1">
      <c r="A33" s="117" t="s">
        <v>72</v>
      </c>
      <c r="B33" s="118">
        <v>15311</v>
      </c>
      <c r="C33" s="119">
        <v>7.0000000000000007E-2</v>
      </c>
      <c r="D33" s="118">
        <v>13688</v>
      </c>
      <c r="E33" s="119">
        <v>7.0000000000000007E-2</v>
      </c>
      <c r="F33" s="120">
        <f t="shared" si="0"/>
        <v>1623</v>
      </c>
      <c r="G33" s="121">
        <f t="shared" si="1"/>
        <v>11.857101110461718</v>
      </c>
      <c r="H33" s="138"/>
      <c r="I33" s="138"/>
      <c r="K33" s="124"/>
      <c r="L33" s="125"/>
    </row>
    <row r="34" spans="1:13" s="110" customFormat="1" ht="24" customHeight="1">
      <c r="A34" s="126" t="s">
        <v>25</v>
      </c>
      <c r="B34" s="127">
        <v>10445</v>
      </c>
      <c r="C34" s="128">
        <v>0.05</v>
      </c>
      <c r="D34" s="127">
        <v>7473</v>
      </c>
      <c r="E34" s="128">
        <v>0.04</v>
      </c>
      <c r="F34" s="135">
        <f t="shared" si="0"/>
        <v>2972</v>
      </c>
      <c r="G34" s="130">
        <f t="shared" si="1"/>
        <v>39.769838083768235</v>
      </c>
      <c r="H34" s="122">
        <f>+C34+C35-C33</f>
        <v>0</v>
      </c>
      <c r="I34" s="123">
        <f>+B34+B35-B33</f>
        <v>0</v>
      </c>
      <c r="K34" s="124"/>
      <c r="L34" s="125"/>
    </row>
    <row r="35" spans="1:13" s="110" customFormat="1" ht="24" customHeight="1" thickBot="1">
      <c r="A35" s="147" t="s">
        <v>31</v>
      </c>
      <c r="B35" s="153">
        <v>4866</v>
      </c>
      <c r="C35" s="140">
        <v>0.02</v>
      </c>
      <c r="D35" s="153">
        <v>6215</v>
      </c>
      <c r="E35" s="140">
        <v>0.03</v>
      </c>
      <c r="F35" s="135">
        <f t="shared" si="0"/>
        <v>-1349</v>
      </c>
      <c r="G35" s="155">
        <f t="shared" si="1"/>
        <v>-21.70555108608206</v>
      </c>
      <c r="H35" s="138"/>
      <c r="I35" s="138"/>
      <c r="K35" s="124"/>
      <c r="L35" s="125"/>
    </row>
    <row r="36" spans="1:13" s="110" customFormat="1" ht="24" customHeight="1" thickBot="1">
      <c r="A36" s="156" t="s">
        <v>73</v>
      </c>
      <c r="B36" s="118">
        <v>21773989</v>
      </c>
      <c r="C36" s="119">
        <v>99.98</v>
      </c>
      <c r="D36" s="118">
        <v>19924759</v>
      </c>
      <c r="E36" s="119">
        <v>99.99</v>
      </c>
      <c r="F36" s="120">
        <f t="shared" si="0"/>
        <v>1849230</v>
      </c>
      <c r="G36" s="121">
        <f t="shared" si="1"/>
        <v>9.2810658337197456</v>
      </c>
      <c r="H36" s="122">
        <f>+C33+C30+C18+C7-C36</f>
        <v>0</v>
      </c>
      <c r="I36" s="122">
        <f>+C36-C33-C30-C18-C7</f>
        <v>0</v>
      </c>
      <c r="K36" s="124"/>
      <c r="L36" s="125"/>
      <c r="M36" s="124"/>
    </row>
    <row r="37" spans="1:13" s="159" customFormat="1" ht="24" customHeight="1" thickBot="1">
      <c r="A37" s="157" t="s">
        <v>36</v>
      </c>
      <c r="B37" s="118">
        <v>3828</v>
      </c>
      <c r="C37" s="119">
        <v>0.02</v>
      </c>
      <c r="D37" s="118">
        <v>2776</v>
      </c>
      <c r="E37" s="119">
        <v>0.01</v>
      </c>
      <c r="F37" s="120">
        <f t="shared" si="0"/>
        <v>1052</v>
      </c>
      <c r="G37" s="121">
        <f t="shared" si="1"/>
        <v>37.896253602305471</v>
      </c>
      <c r="H37" s="158"/>
      <c r="I37" s="158"/>
      <c r="K37" s="124"/>
      <c r="L37" s="125"/>
    </row>
    <row r="38" spans="1:13" s="110" customFormat="1" ht="24" customHeight="1">
      <c r="A38" s="160" t="s">
        <v>74</v>
      </c>
      <c r="B38" s="161">
        <v>3828</v>
      </c>
      <c r="C38" s="128">
        <v>0.02</v>
      </c>
      <c r="D38" s="161">
        <v>2776</v>
      </c>
      <c r="E38" s="128">
        <v>0.01</v>
      </c>
      <c r="F38" s="129">
        <f t="shared" si="0"/>
        <v>1052</v>
      </c>
      <c r="G38" s="130">
        <f t="shared" si="1"/>
        <v>37.896253602305471</v>
      </c>
      <c r="H38" s="138"/>
      <c r="I38" s="138"/>
      <c r="K38" s="124"/>
      <c r="L38" s="125"/>
    </row>
    <row r="39" spans="1:13" s="110" customFormat="1" ht="24" customHeight="1">
      <c r="A39" s="132" t="s">
        <v>75</v>
      </c>
      <c r="B39" s="139">
        <v>0</v>
      </c>
      <c r="C39" s="134">
        <v>0</v>
      </c>
      <c r="D39" s="139">
        <v>0</v>
      </c>
      <c r="E39" s="134">
        <v>0</v>
      </c>
      <c r="F39" s="135">
        <f t="shared" si="0"/>
        <v>0</v>
      </c>
      <c r="G39" s="136">
        <v>0</v>
      </c>
      <c r="H39" s="138"/>
      <c r="I39" s="138"/>
      <c r="K39" s="124"/>
      <c r="L39" s="125"/>
    </row>
    <row r="40" spans="1:13" s="110" customFormat="1" ht="24" customHeight="1">
      <c r="A40" s="160" t="s">
        <v>76</v>
      </c>
      <c r="B40" s="139">
        <v>0</v>
      </c>
      <c r="C40" s="134">
        <v>0</v>
      </c>
      <c r="D40" s="139">
        <v>0</v>
      </c>
      <c r="E40" s="134">
        <v>0</v>
      </c>
      <c r="F40" s="150">
        <f t="shared" si="0"/>
        <v>0</v>
      </c>
      <c r="G40" s="136">
        <v>0</v>
      </c>
      <c r="H40" s="138"/>
      <c r="I40" s="138"/>
      <c r="K40" s="124"/>
      <c r="L40" s="125"/>
    </row>
    <row r="41" spans="1:13" s="110" customFormat="1" ht="24" customHeight="1" thickBot="1">
      <c r="A41" s="147" t="s">
        <v>77</v>
      </c>
      <c r="B41" s="152">
        <v>0</v>
      </c>
      <c r="C41" s="149">
        <v>0</v>
      </c>
      <c r="D41" s="152">
        <v>0</v>
      </c>
      <c r="E41" s="149">
        <v>0</v>
      </c>
      <c r="F41" s="150">
        <f t="shared" si="0"/>
        <v>0</v>
      </c>
      <c r="G41" s="136">
        <v>0</v>
      </c>
      <c r="H41" s="138"/>
      <c r="I41" s="138"/>
      <c r="K41" s="124"/>
      <c r="L41" s="125"/>
    </row>
    <row r="42" spans="1:13" s="110" customFormat="1" ht="24" customHeight="1" thickBot="1">
      <c r="A42" s="117" t="s">
        <v>78</v>
      </c>
      <c r="B42" s="162">
        <v>0</v>
      </c>
      <c r="C42" s="163">
        <v>0</v>
      </c>
      <c r="D42" s="162">
        <v>0</v>
      </c>
      <c r="E42" s="163">
        <v>0</v>
      </c>
      <c r="F42" s="164">
        <f t="shared" si="0"/>
        <v>0</v>
      </c>
      <c r="G42" s="165">
        <f>C42-E42</f>
        <v>0</v>
      </c>
      <c r="H42" s="138"/>
      <c r="I42" s="138"/>
      <c r="K42" s="124"/>
      <c r="L42" s="125"/>
    </row>
    <row r="43" spans="1:13" s="110" customFormat="1" ht="24" customHeight="1">
      <c r="A43" s="126" t="s">
        <v>26</v>
      </c>
      <c r="B43" s="161">
        <v>0</v>
      </c>
      <c r="C43" s="166">
        <v>0</v>
      </c>
      <c r="D43" s="161">
        <v>0</v>
      </c>
      <c r="E43" s="166">
        <v>0</v>
      </c>
      <c r="F43" s="135">
        <f t="shared" si="0"/>
        <v>0</v>
      </c>
      <c r="G43" s="136">
        <v>0</v>
      </c>
      <c r="H43" s="138"/>
      <c r="I43" s="138"/>
      <c r="K43" s="124"/>
      <c r="L43" s="125"/>
    </row>
    <row r="44" spans="1:13" s="110" customFormat="1" ht="24" customHeight="1">
      <c r="A44" s="132" t="s">
        <v>79</v>
      </c>
      <c r="B44" s="139">
        <v>0</v>
      </c>
      <c r="C44" s="134">
        <v>0</v>
      </c>
      <c r="D44" s="139">
        <v>0</v>
      </c>
      <c r="E44" s="134">
        <v>0</v>
      </c>
      <c r="F44" s="135">
        <f t="shared" si="0"/>
        <v>0</v>
      </c>
      <c r="G44" s="136">
        <v>0</v>
      </c>
      <c r="H44" s="138"/>
      <c r="I44" s="138"/>
      <c r="K44" s="124"/>
      <c r="L44" s="125"/>
    </row>
    <row r="45" spans="1:13" s="110" customFormat="1" ht="24" customHeight="1" thickBot="1">
      <c r="A45" s="167" t="s">
        <v>80</v>
      </c>
      <c r="B45" s="153">
        <v>0</v>
      </c>
      <c r="C45" s="149">
        <v>0</v>
      </c>
      <c r="D45" s="153">
        <v>0</v>
      </c>
      <c r="E45" s="149">
        <v>0</v>
      </c>
      <c r="F45" s="135">
        <f t="shared" si="0"/>
        <v>0</v>
      </c>
      <c r="G45" s="136">
        <v>0</v>
      </c>
      <c r="H45" s="138"/>
      <c r="I45" s="138"/>
      <c r="K45" s="124"/>
      <c r="L45" s="125"/>
    </row>
    <row r="46" spans="1:13" s="110" customFormat="1" ht="24" customHeight="1" thickBot="1">
      <c r="A46" s="168" t="s">
        <v>81</v>
      </c>
      <c r="B46" s="118">
        <v>21777817</v>
      </c>
      <c r="C46" s="119">
        <v>100</v>
      </c>
      <c r="D46" s="118">
        <v>19927535</v>
      </c>
      <c r="E46" s="119">
        <v>100</v>
      </c>
      <c r="F46" s="120">
        <f t="shared" si="0"/>
        <v>1850282</v>
      </c>
      <c r="G46" s="121">
        <f>(F46/D46)*100</f>
        <v>9.2850520648941277</v>
      </c>
      <c r="H46" s="122">
        <f>+C46-C38-C36</f>
        <v>0</v>
      </c>
      <c r="I46" s="138"/>
      <c r="K46" s="124"/>
      <c r="L46" s="125"/>
    </row>
    <row r="47" spans="1:13" s="176" customFormat="1">
      <c r="A47" s="169" t="s">
        <v>82</v>
      </c>
      <c r="B47" s="170"/>
      <c r="C47" s="170"/>
      <c r="D47" s="171"/>
      <c r="E47" s="172"/>
      <c r="F47" s="170"/>
      <c r="G47" s="173"/>
      <c r="H47" s="174"/>
      <c r="I47" s="174"/>
      <c r="J47" s="175"/>
      <c r="K47" s="174"/>
    </row>
    <row r="48" spans="1:13" s="176" customFormat="1" ht="15.75">
      <c r="A48" s="61"/>
      <c r="B48" s="177"/>
      <c r="C48" s="177"/>
      <c r="D48" s="178"/>
      <c r="E48" s="178"/>
      <c r="F48" s="177"/>
      <c r="G48" s="173"/>
      <c r="H48" s="174"/>
      <c r="I48" s="174"/>
      <c r="J48" s="175"/>
      <c r="K48" s="174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2024-08-23T03:15:48Z</dcterms:created>
  <dcterms:modified xsi:type="dcterms:W3CDTF">2024-08-23T03:16:03Z</dcterms:modified>
</cp:coreProperties>
</file>