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年退票新聞稿\1130827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55" i="1" l="1"/>
  <c r="P155" i="1"/>
  <c r="P154" i="1"/>
  <c r="O155" i="1"/>
  <c r="M155" i="1"/>
  <c r="M154" i="1"/>
  <c r="L155" i="1"/>
  <c r="L154" i="1"/>
  <c r="J155" i="1"/>
  <c r="J154" i="1"/>
  <c r="I154" i="1"/>
  <c r="I155" i="1"/>
  <c r="G155" i="1"/>
  <c r="G154" i="1"/>
  <c r="I153" i="1"/>
  <c r="H153" i="1"/>
  <c r="D154" i="1"/>
  <c r="F155" i="1"/>
  <c r="F154" i="1"/>
  <c r="R153" i="1"/>
  <c r="Q153" i="1"/>
  <c r="O153" i="1"/>
  <c r="N153" i="1"/>
  <c r="L153" i="1"/>
  <c r="K153" i="1"/>
  <c r="E154" i="1" l="1"/>
  <c r="R152" i="1"/>
  <c r="Q152" i="1"/>
  <c r="O152" i="1"/>
  <c r="N152" i="1"/>
  <c r="L152" i="1"/>
  <c r="K152" i="1"/>
  <c r="I152" i="1"/>
  <c r="H152" i="1"/>
  <c r="E155" i="1" l="1"/>
  <c r="R151" i="1"/>
  <c r="Q151" i="1"/>
  <c r="O151" i="1"/>
  <c r="N151" i="1"/>
  <c r="L151" i="1"/>
  <c r="K151" i="1"/>
  <c r="I151" i="1"/>
  <c r="H151" i="1"/>
  <c r="O154" i="1" l="1"/>
  <c r="Q150" i="1"/>
  <c r="R150" i="1"/>
  <c r="O150" i="1" l="1"/>
  <c r="N150" i="1"/>
  <c r="L150" i="1"/>
  <c r="K150" i="1"/>
  <c r="I150" i="1"/>
  <c r="H150" i="1"/>
  <c r="R154" i="1" l="1"/>
  <c r="R149" i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D155" i="1" l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<sst xmlns="http://schemas.openxmlformats.org/spreadsheetml/2006/main" count="369" uniqueCount="169">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</sst>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7"/>
  <sheetViews>
    <sheetView showGridLines="0" tabSelected="1" zoomScale="115" zoomScaleNormal="115" workbookViewId="0">
      <pane xSplit="3" ySplit="5" topLeftCell="D144" activePane="bottomRight" state="frozen"/>
      <selection pane="topRight" activeCell="D1" sqref="D1"/>
      <selection pane="bottomLeft" activeCell="A6" sqref="A6"/>
      <selection pane="bottomRight" activeCell="A134" sqref="A123:XFD134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hidden="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2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2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2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2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2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2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2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2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2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2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2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2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2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>ROUND((G148-G147)/G147*100,2)</f>
        <v>-31.07</v>
      </c>
      <c r="I148" s="104">
        <f>(ROUND((G148-G136)/G136*100,2))</f>
        <v>22.24</v>
      </c>
      <c r="J148" s="105">
        <v>908635</v>
      </c>
      <c r="K148" s="104">
        <f>ROUND((J148-J147)/J147*100,2)</f>
        <v>-29.58</v>
      </c>
      <c r="L148" s="104">
        <f>ROUND((J148-J136)/J136*100,2)</f>
        <v>2.4500000000000002</v>
      </c>
      <c r="M148" s="103">
        <v>2828</v>
      </c>
      <c r="N148" s="104">
        <f>ROUND((M148-M147)/M147*100,2)</f>
        <v>-32.07</v>
      </c>
      <c r="O148" s="104">
        <f>ROUND((M148-M136)/M136*100,2)</f>
        <v>12.62</v>
      </c>
      <c r="P148" s="105">
        <v>2629</v>
      </c>
      <c r="Q148" s="104">
        <f>ROUND((P148-P147)/P147*100,2)</f>
        <v>-30.71</v>
      </c>
      <c r="R148" s="106">
        <f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25">
      <c r="A149" s="99"/>
      <c r="B149" s="110" t="s">
        <v>162</v>
      </c>
      <c r="C149" s="61"/>
      <c r="D149" s="100">
        <v>0.08</v>
      </c>
      <c r="E149" s="101">
        <v>0.32</v>
      </c>
      <c r="F149" s="102" t="s">
        <v>163</v>
      </c>
      <c r="G149" s="103">
        <v>3796874</v>
      </c>
      <c r="H149" s="104">
        <f>ROUND((G149-G148)/G148*100,2)</f>
        <v>-11.43</v>
      </c>
      <c r="I149" s="104">
        <f>(ROUND((G149-G137)/G137*100,2))</f>
        <v>-41.86</v>
      </c>
      <c r="J149" s="105">
        <v>987232</v>
      </c>
      <c r="K149" s="104">
        <f>ROUND((J149-J148)/J148*100,2)</f>
        <v>8.65</v>
      </c>
      <c r="L149" s="104">
        <f>ROUND((J149-J137)/J137*100,2)</f>
        <v>-24.53</v>
      </c>
      <c r="M149" s="103">
        <v>2972</v>
      </c>
      <c r="N149" s="104">
        <f>ROUND((M149-M148)/M148*100,2)</f>
        <v>5.09</v>
      </c>
      <c r="O149" s="104">
        <f>ROUND((M149-M137)/M137*100,2)</f>
        <v>-36.18</v>
      </c>
      <c r="P149" s="105">
        <v>3182</v>
      </c>
      <c r="Q149" s="104">
        <f>ROUND((P149-P148)/P148*100,2)</f>
        <v>21.03</v>
      </c>
      <c r="R149" s="106">
        <f>ROUND((P149-P137)/P137*100,2)</f>
        <v>-6.11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21" customHeight="1" x14ac:dyDescent="0.25">
      <c r="A150" s="99"/>
      <c r="B150" s="110" t="s">
        <v>78</v>
      </c>
      <c r="C150" s="61"/>
      <c r="D150" s="100">
        <v>0.08</v>
      </c>
      <c r="E150" s="101">
        <v>0.3</v>
      </c>
      <c r="F150" s="102" t="s">
        <v>164</v>
      </c>
      <c r="G150" s="103">
        <v>5433245</v>
      </c>
      <c r="H150" s="104">
        <f>ROUND((G150-G149)/G149*100,2)</f>
        <v>43.1</v>
      </c>
      <c r="I150" s="104">
        <f>(ROUND((G150-G138)/G138*100,2))</f>
        <v>57.73</v>
      </c>
      <c r="J150" s="105">
        <v>1131928</v>
      </c>
      <c r="K150" s="104">
        <f>ROUND((J150-J149)/J149*100,2)</f>
        <v>14.66</v>
      </c>
      <c r="L150" s="104">
        <f>ROUND((J150-J138)/J138*100,2)</f>
        <v>34.49</v>
      </c>
      <c r="M150" s="103">
        <v>4515</v>
      </c>
      <c r="N150" s="104">
        <f>ROUND((M150-M149)/M149*100,2)</f>
        <v>51.92</v>
      </c>
      <c r="O150" s="104">
        <f>ROUND((M150-M138)/M138*100,2)</f>
        <v>52.33</v>
      </c>
      <c r="P150" s="105">
        <v>3360</v>
      </c>
      <c r="Q150" s="104">
        <f>ROUND((P150-P149)/P149*100,2)</f>
        <v>5.59</v>
      </c>
      <c r="R150" s="106">
        <f>ROUND((P150-P138)/P138*100,2)</f>
        <v>47.89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79</v>
      </c>
      <c r="C151" s="61"/>
      <c r="D151" s="100">
        <v>7.0000000000000007E-2</v>
      </c>
      <c r="E151" s="101">
        <v>0.24</v>
      </c>
      <c r="F151" s="102" t="s">
        <v>152</v>
      </c>
      <c r="G151" s="103">
        <v>4839077</v>
      </c>
      <c r="H151" s="104">
        <f>ROUND((G151-G150)/G150*100,2)</f>
        <v>-10.94</v>
      </c>
      <c r="I151" s="104">
        <f>(ROUND((G151-G139)/G139*100,2))</f>
        <v>-21.9</v>
      </c>
      <c r="J151" s="105">
        <v>1127629</v>
      </c>
      <c r="K151" s="104">
        <f>ROUND((J151-J150)/J150*100,2)</f>
        <v>-0.38</v>
      </c>
      <c r="L151" s="104">
        <f>ROUND((J151-J139)/J139*100,2)</f>
        <v>-7.32</v>
      </c>
      <c r="M151" s="103">
        <v>3523</v>
      </c>
      <c r="N151" s="104">
        <f>ROUND((M151-M150)/M150*100,2)</f>
        <v>-21.97</v>
      </c>
      <c r="O151" s="104">
        <f>ROUND((M151-M139)/M139*100,2)</f>
        <v>-22.57</v>
      </c>
      <c r="P151" s="105">
        <v>2708</v>
      </c>
      <c r="Q151" s="104">
        <f>ROUND((P151-P150)/P150*100,2)</f>
        <v>-19.399999999999999</v>
      </c>
      <c r="R151" s="106">
        <f>ROUND((P151-P139)/P139*100,2)</f>
        <v>-25.19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customHeight="1" x14ac:dyDescent="0.25">
      <c r="A152" s="99"/>
      <c r="B152" s="110" t="s">
        <v>80</v>
      </c>
      <c r="C152" s="61"/>
      <c r="D152" s="100">
        <v>0.08</v>
      </c>
      <c r="E152" s="101">
        <v>0.21</v>
      </c>
      <c r="F152" s="102" t="s">
        <v>165</v>
      </c>
      <c r="G152" s="103">
        <v>3393303</v>
      </c>
      <c r="H152" s="104">
        <f>ROUND((G152-G151)/G151*100,2)</f>
        <v>-29.88</v>
      </c>
      <c r="I152" s="104">
        <f>(ROUND((G152-G140)/G140*100,2))</f>
        <v>-29.39</v>
      </c>
      <c r="J152" s="105">
        <v>936734</v>
      </c>
      <c r="K152" s="104">
        <f>ROUND((J152-J151)/J151*100,2)</f>
        <v>-16.93</v>
      </c>
      <c r="L152" s="104">
        <f>ROUND((J152-J140)/J140*100,2)</f>
        <v>-12.33</v>
      </c>
      <c r="M152" s="103">
        <v>2631</v>
      </c>
      <c r="N152" s="104">
        <f>ROUND((M152-M151)/M151*100,2)</f>
        <v>-25.32</v>
      </c>
      <c r="O152" s="104">
        <f>ROUND((M152-M140)/M140*100,2)</f>
        <v>-29.71</v>
      </c>
      <c r="P152" s="105">
        <v>1941</v>
      </c>
      <c r="Q152" s="104">
        <f>ROUND((P152-P151)/P151*100,2)</f>
        <v>-28.32</v>
      </c>
      <c r="R152" s="106">
        <f>ROUND((P152-P140)/P140*100,2)</f>
        <v>-31.41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9.5" customHeight="1" x14ac:dyDescent="0.25">
      <c r="A153" s="99"/>
      <c r="B153" s="110" t="s">
        <v>81</v>
      </c>
      <c r="C153" s="61"/>
      <c r="D153" s="100">
        <v>7.0000000000000007E-2</v>
      </c>
      <c r="E153" s="101">
        <v>0.23</v>
      </c>
      <c r="F153" s="102" t="s">
        <v>168</v>
      </c>
      <c r="G153" s="103">
        <v>5768778</v>
      </c>
      <c r="H153" s="104">
        <f>ROUND((G153-G152)/G152*100,2)</f>
        <v>70</v>
      </c>
      <c r="I153" s="104">
        <f>(ROUND((G153-G141)/G141*100,2))</f>
        <v>22.69</v>
      </c>
      <c r="J153" s="105">
        <v>1257286</v>
      </c>
      <c r="K153" s="104">
        <f>ROUND((J153-J152)/J152*100,2)</f>
        <v>34.22</v>
      </c>
      <c r="L153" s="104">
        <f>ROUND((J153-J141)/J141*100,2)</f>
        <v>12.56</v>
      </c>
      <c r="M153" s="103">
        <v>3867</v>
      </c>
      <c r="N153" s="104">
        <f>ROUND((M153-M152)/M152*100,2)</f>
        <v>46.98</v>
      </c>
      <c r="O153" s="104">
        <f>ROUND((M153-M141)/M141*100,2)</f>
        <v>14.04</v>
      </c>
      <c r="P153" s="105">
        <v>2921</v>
      </c>
      <c r="Q153" s="104">
        <f>ROUND((P153-P152)/P152*100,2)</f>
        <v>50.49</v>
      </c>
      <c r="R153" s="106">
        <f>ROUND((P153-P141)/P141*100,2)</f>
        <v>19.37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86" customFormat="1" ht="26.25" customHeight="1" x14ac:dyDescent="0.25">
      <c r="A154" s="77"/>
      <c r="B154" s="112" t="s">
        <v>166</v>
      </c>
      <c r="C154" s="113"/>
      <c r="D154" s="78">
        <f>M154/G154*100</f>
        <v>7.2618095923231527E-2</v>
      </c>
      <c r="E154" s="79">
        <f>P154/J154*100</f>
        <v>0.26878965334577343</v>
      </c>
      <c r="F154" s="87">
        <f>22+16+21+20+22+19+21</f>
        <v>141</v>
      </c>
      <c r="G154" s="80">
        <f>G147+G148+G149+G150+G151+G152+G153</f>
        <v>33736770</v>
      </c>
      <c r="H154" s="25" t="s">
        <v>14</v>
      </c>
      <c r="I154" s="81">
        <f>(G154-G155)/G155*100</f>
        <v>-4.2543382201879165</v>
      </c>
      <c r="J154" s="82">
        <f>J147+J148+J149+J150+J151+J152+J153</f>
        <v>7639803</v>
      </c>
      <c r="K154" s="25" t="s">
        <v>14</v>
      </c>
      <c r="L154" s="81">
        <f>(J154-J155)/J155*100</f>
        <v>0.92703342171281822</v>
      </c>
      <c r="M154" s="80">
        <f>M147+M148+M149+M150+M151+M152+M153</f>
        <v>24499</v>
      </c>
      <c r="N154" s="25" t="s">
        <v>14</v>
      </c>
      <c r="O154" s="81">
        <f>(M154-M155)/M155*100</f>
        <v>-5.5478448608219599</v>
      </c>
      <c r="P154" s="82">
        <f>P147+P148+P149+P150+P151+P152+P153</f>
        <v>20535</v>
      </c>
      <c r="Q154" s="25" t="s">
        <v>14</v>
      </c>
      <c r="R154" s="83">
        <f>(P154-P155)/P155*100</f>
        <v>1.8752790593838369</v>
      </c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</row>
    <row r="155" spans="1:49" s="52" customFormat="1" ht="14.1" customHeight="1" thickBot="1" x14ac:dyDescent="0.3">
      <c r="A155" s="49"/>
      <c r="B155" s="114" t="s">
        <v>167</v>
      </c>
      <c r="C155" s="115"/>
      <c r="D155" s="67">
        <f>M155/G155*100</f>
        <v>7.3612588734628892E-2</v>
      </c>
      <c r="E155" s="68">
        <f>P155/J155*100</f>
        <v>0.26628778421138155</v>
      </c>
      <c r="F155" s="69">
        <f>16+20+24+17+22+21+21</f>
        <v>141</v>
      </c>
      <c r="G155" s="70">
        <f>G135+G136+G137+G138+G139+G140+G141</f>
        <v>35235821</v>
      </c>
      <c r="H155" s="97" t="s">
        <v>14</v>
      </c>
      <c r="I155" s="71">
        <f>(G155-G123-G124-G125-G126-G127-G128-G129)/(G123+G124+G125+G126+G127+G128+G129)*100</f>
        <v>-6.3920108166711591</v>
      </c>
      <c r="J155" s="72">
        <f>J135+J136+J137+J138+J139+J140+J141</f>
        <v>7569630</v>
      </c>
      <c r="K155" s="97" t="s">
        <v>14</v>
      </c>
      <c r="L155" s="71">
        <f>(J155-J123-J124-J125-J126-J127-J128-J129)/(J123+J124+J125+J126+J127+J128+J129)*100</f>
        <v>-7.5088069482487088</v>
      </c>
      <c r="M155" s="70">
        <f>M135+M136+M137+M138+M139+M140+M141</f>
        <v>25938</v>
      </c>
      <c r="N155" s="97" t="s">
        <v>14</v>
      </c>
      <c r="O155" s="71">
        <f>(M155-M123-M124-M125-M126-M127-M128-M129)/(M123+M124+M125+M126+M127+M128+M129)*100</f>
        <v>-0.46433094132545383</v>
      </c>
      <c r="P155" s="72">
        <f>P135+P136+P137+P138+P139+P140+P141</f>
        <v>20157</v>
      </c>
      <c r="Q155" s="97" t="s">
        <v>14</v>
      </c>
      <c r="R155" s="73">
        <f>(P155-P123-P124-P125-P126-P127-P128-P129)/(P123+P124+P125+P126+P127+P128+P129)*100</f>
        <v>3.3692307692307697</v>
      </c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</row>
    <row r="156" spans="1:49" s="52" customFormat="1" ht="14.1" customHeight="1" x14ac:dyDescent="0.25">
      <c r="A156" s="49"/>
      <c r="B156" s="62"/>
      <c r="C156" s="62"/>
      <c r="D156" s="54"/>
      <c r="E156" s="54"/>
      <c r="F156" s="63"/>
      <c r="G156" s="64"/>
      <c r="H156" s="65"/>
      <c r="I156" s="66"/>
      <c r="J156" s="64"/>
      <c r="K156" s="65"/>
      <c r="L156" s="66"/>
      <c r="M156" s="64"/>
      <c r="N156" s="65"/>
      <c r="O156" s="66"/>
      <c r="P156" s="64"/>
      <c r="Q156" s="65"/>
      <c r="R156" s="66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</row>
    <row r="157" spans="1:49" ht="13.5" customHeight="1" x14ac:dyDescent="0.25">
      <c r="A157" s="1"/>
      <c r="B157" s="41" t="s">
        <v>60</v>
      </c>
      <c r="C157" s="42" t="s">
        <v>122</v>
      </c>
      <c r="D157" s="43"/>
      <c r="E157" s="44"/>
      <c r="F157" s="44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5" x14ac:dyDescent="0.25">
      <c r="A158" s="1"/>
      <c r="B158" s="41" t="s">
        <v>61</v>
      </c>
      <c r="C158" s="42" t="s">
        <v>62</v>
      </c>
      <c r="D158" s="43"/>
      <c r="E158" s="44"/>
      <c r="F158" s="44"/>
      <c r="G158" s="44"/>
      <c r="H158" s="44"/>
      <c r="I158" s="44"/>
      <c r="J158" s="46"/>
      <c r="K158" s="46"/>
      <c r="L158" s="46"/>
      <c r="M158" s="46"/>
      <c r="N158" s="46"/>
      <c r="O158" s="46"/>
      <c r="P158" s="46"/>
      <c r="Q158" s="46"/>
      <c r="R158" s="46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3.5" customHeight="1" x14ac:dyDescent="0.25">
      <c r="A159" s="1"/>
      <c r="B159" s="48" t="s">
        <v>116</v>
      </c>
      <c r="C159" s="1" t="s">
        <v>117</v>
      </c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3.5" customHeight="1" x14ac:dyDescent="0.25">
      <c r="A160" s="1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3.5" customHeight="1" x14ac:dyDescent="0.25">
      <c r="A161" s="1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5.25" customHeight="1" x14ac:dyDescent="0.25">
      <c r="A162" s="1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3.5" customHeight="1" x14ac:dyDescent="0.25">
      <c r="A163" s="1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3.5" customHeight="1" x14ac:dyDescent="0.25">
      <c r="A164" s="1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3.5" customHeight="1" x14ac:dyDescent="0.25">
      <c r="A165" s="1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8" customHeight="1" x14ac:dyDescent="0.25"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5.75" customHeight="1" x14ac:dyDescent="0.25"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5.75" customHeight="1" x14ac:dyDescent="0.25"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0.35" customHeight="1" x14ac:dyDescent="0.25"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5.75" customHeight="1" x14ac:dyDescent="0.25"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3" spans="1:49" ht="7.35" customHeight="1" x14ac:dyDescent="0.25"/>
    <row r="174" spans="1:49" ht="15.75" customHeight="1" x14ac:dyDescent="0.25"/>
    <row r="175" spans="1:49" ht="17.850000000000001" customHeight="1" x14ac:dyDescent="0.25"/>
    <row r="176" spans="1:49" ht="17.100000000000001" customHeight="1" x14ac:dyDescent="0.25"/>
    <row r="177" ht="7.7" customHeight="1" x14ac:dyDescent="0.25"/>
    <row r="178" ht="17.100000000000001" customHeight="1" x14ac:dyDescent="0.25"/>
    <row r="179" ht="17.100000000000001" customHeight="1" x14ac:dyDescent="0.25"/>
    <row r="180" ht="17.100000000000001" customHeight="1" x14ac:dyDescent="0.25"/>
    <row r="181" ht="8.85" customHeight="1" x14ac:dyDescent="0.25"/>
    <row r="182" ht="14.25" customHeight="1" x14ac:dyDescent="0.25"/>
    <row r="183" ht="16.5" customHeight="1" x14ac:dyDescent="0.25"/>
    <row r="184" ht="12.75" customHeight="1" x14ac:dyDescent="0.25"/>
    <row r="185" ht="11.1" customHeight="1" x14ac:dyDescent="0.25"/>
    <row r="186" ht="10.7" customHeight="1" x14ac:dyDescent="0.25"/>
    <row r="187" ht="14.1" customHeight="1" x14ac:dyDescent="0.25"/>
  </sheetData>
  <protectedRanges>
    <protectedRange sqref="A126:XFD134 A156:XFD159 A154:G155 I154:J155 L154:M155 O154:P155 R154:XFD155 A135:A153 C135:XFD153" name="範圍1"/>
  </protectedRanges>
  <mergeCells count="10">
    <mergeCell ref="B154:C154"/>
    <mergeCell ref="B155:C155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2024-08-16T01:43:37Z</cp:lastPrinted>
  <dcterms:created xsi:type="dcterms:W3CDTF">1998-09-21T15:00:50Z</dcterms:created>
  <dcterms:modified xsi:type="dcterms:W3CDTF">2024-08-16T01:54:54Z</dcterms:modified>
  <dc:language>zh-TW</dc:language>
</cp:coreProperties>
</file>