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3年退票新聞稿\1130726退票新聞稿\新聞稿\"/>
    </mc:Choice>
  </mc:AlternateContent>
  <bookViews>
    <workbookView xWindow="0" yWindow="0" windowWidth="28800" windowHeight="10485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54" i="1" l="1"/>
  <c r="F153" i="1"/>
  <c r="P154" i="1"/>
  <c r="R154" i="1" s="1"/>
  <c r="M154" i="1"/>
  <c r="O154" i="1"/>
  <c r="J154" i="1"/>
  <c r="L154" i="1" s="1"/>
  <c r="G154" i="1"/>
  <c r="I153" i="1" s="1"/>
  <c r="P153" i="1"/>
  <c r="E153" i="1" s="1"/>
  <c r="M153" i="1"/>
  <c r="J153" i="1"/>
  <c r="G153" i="1"/>
  <c r="R152" i="1"/>
  <c r="Q152" i="1"/>
  <c r="O152" i="1"/>
  <c r="N152" i="1"/>
  <c r="L152" i="1"/>
  <c r="K152" i="1"/>
  <c r="I152" i="1"/>
  <c r="H152" i="1"/>
  <c r="I154" i="1" l="1"/>
  <c r="L153" i="1"/>
  <c r="E154" i="1"/>
  <c r="R151" i="1"/>
  <c r="Q151" i="1"/>
  <c r="O151" i="1"/>
  <c r="N151" i="1"/>
  <c r="L151" i="1"/>
  <c r="K151" i="1"/>
  <c r="I151" i="1"/>
  <c r="H151" i="1"/>
  <c r="O153" i="1" l="1"/>
  <c r="Q150" i="1"/>
  <c r="R150" i="1"/>
  <c r="O150" i="1" l="1"/>
  <c r="N150" i="1"/>
  <c r="L150" i="1"/>
  <c r="K150" i="1"/>
  <c r="I150" i="1"/>
  <c r="H150" i="1"/>
  <c r="R153" i="1" l="1"/>
  <c r="R149" i="1"/>
  <c r="Q149" i="1"/>
  <c r="O149" i="1"/>
  <c r="N149" i="1"/>
  <c r="L149" i="1"/>
  <c r="K149" i="1"/>
  <c r="I149" i="1"/>
  <c r="H149" i="1"/>
  <c r="R148" i="1" l="1"/>
  <c r="Q148" i="1"/>
  <c r="O148" i="1"/>
  <c r="N148" i="1"/>
  <c r="L148" i="1"/>
  <c r="K148" i="1"/>
  <c r="I148" i="1"/>
  <c r="H148" i="1"/>
  <c r="R147" i="1" l="1"/>
  <c r="Q147" i="1"/>
  <c r="O147" i="1"/>
  <c r="N147" i="1"/>
  <c r="L147" i="1"/>
  <c r="K147" i="1"/>
  <c r="I147" i="1"/>
  <c r="H147" i="1"/>
  <c r="D154" i="1" l="1"/>
  <c r="R146" i="1"/>
  <c r="Q146" i="1"/>
  <c r="O146" i="1"/>
  <c r="N146" i="1"/>
  <c r="L146" i="1"/>
  <c r="K146" i="1"/>
  <c r="I146" i="1"/>
  <c r="H146" i="1"/>
  <c r="R145" i="1" l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P122" i="1" l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D153" i="1" l="1"/>
  <c r="I131" i="1" l="1"/>
  <c r="R131" i="1" l="1"/>
  <c r="Q131" i="1"/>
  <c r="O131" i="1"/>
  <c r="N131" i="1"/>
  <c r="L131" i="1"/>
  <c r="K131" i="1"/>
  <c r="H131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<sst xmlns="http://schemas.openxmlformats.org/spreadsheetml/2006/main" count="367" uniqueCount="168">
  <si>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</si>
  <si>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</si>
  <si>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</si>
  <si>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</si>
  <si>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</si>
  <si>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</si>
  <si>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</si>
  <si>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</si>
  <si>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</si>
  <si>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</si>
  <si>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</si>
  <si>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</si>
  <si>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</si>
  <si>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</si>
  <si>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</si>
  <si>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</si>
  <si>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</si>
  <si>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</si>
  <si>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</si>
  <si>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</si>
  <si>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</si>
  <si>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</si>
  <si>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</si>
  <si>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</si>
  <si>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</si>
  <si>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</si>
  <si>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</si>
  <si>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</si>
  <si>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</si>
  <si>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</si>
  <si>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</si>
  <si>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</si>
  <si>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</si>
  <si>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</si>
  <si>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</si>
  <si>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</si>
  <si>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</si>
  <si>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</si>
  <si>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</si>
  <si>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</si>
  <si>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</si>
  <si>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</si>
  <si>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</si>
  <si>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</si>
  <si>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</si>
  <si>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</si>
  <si>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</si>
  <si>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</si>
  <si>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</si>
  <si>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</si>
  <si>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</si>
  <si>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</si>
  <si>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</si>
  <si>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</si>
  <si>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</si>
  <si>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</si>
  <si>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</si>
  <si>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</si>
  <si>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</si>
  <si>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</si>
  <si>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</si>
  <si>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</si>
  <si>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</si>
  <si>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</si>
  <si>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</si>
  <si>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</si>
  <si>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</si>
  <si>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</si>
  <si>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</si>
  <si>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</si>
  <si>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</si>
  <si>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</si>
  <si>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</si>
  <si>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</si>
  <si>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</si>
  <si>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</si>
  <si>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</si>
  <si>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</si>
  <si>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</si>
  <si>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</si>
  <si>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</si>
  <si>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</si>
  <si>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</si>
  <si>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</si>
  <si>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</si>
  <si>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</si>
  <si>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</si>
  <si>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</si>
  <si>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</si>
  <si>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</si>
  <si>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</si>
  <si>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</si>
  <si>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</si>
  <si>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</si>
  <si>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</si>
  <si>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</si>
  <si>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</si>
  <si>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</si>
  <si>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</si>
  <si>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</si>
  <si>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</si>
  <si>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</si>
  <si>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</si>
  <si>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</si>
  <si>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</si>
  <si>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</si>
  <si>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</si>
  <si>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</si>
  <si>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</si>
  <si>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</si>
  <si>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</si>
  <si>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</si>
  <si>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</si>
  <si>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</si>
  <si>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</si>
  <si>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</si>
  <si>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</si>
  <si>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</si>
  <si>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</si>
  <si>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</si>
  <si>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</si>
  <si>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</si>
  <si>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</si>
  <si>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</si>
  <si>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</si>
  <si>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</si>
  <si>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</si>
  <si>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</si>
  <si>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</si>
  <si>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</si>
  <si>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</si>
  <si>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</si>
  <si>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</si>
  <si>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</si>
  <si>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</si>
  <si>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</si>
  <si>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</si>
  <si>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</si>
  <si>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</si>
  <si>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</si>
  <si>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</si>
  <si>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</si>
  <si>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</si>
  <si>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</si>
  <si>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</si>
  <si>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</si>
  <si>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</si>
  <si>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</si>
  <si>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</si>
  <si>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</si>
  <si>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</si>
  <si>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</si>
  <si>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</si>
  <si>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</si>
  <si>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</si>
  <si>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</si>
  <si>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</si>
  <si>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</si>
  <si>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</si>
  <si>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</si>
  <si>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</si>
  <si>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</si>
  <si>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</si>
  <si>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</si>
  <si>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20</t>
    </r>
    <r>
      <rPr>
        <sz val="11"/>
        <rFont val="細明體"/>
        <family val="3"/>
        <charset val="136"/>
      </rPr>
      <t>（2）</t>
    </r>
    <phoneticPr fontId="11" type="noConversion"/>
  </si>
  <si>
    <r>
      <rPr>
        <sz val="11"/>
        <rFont val="Times New Roman"/>
        <family val="1"/>
      </rPr>
      <t>113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1-6</t>
    </r>
    <r>
      <rPr>
        <sz val="11"/>
        <rFont val="標楷體"/>
        <family val="4"/>
        <charset val="136"/>
      </rPr>
      <t>月</t>
    </r>
    <phoneticPr fontId="11" type="noConversion"/>
  </si>
  <si>
    <r>
      <rPr>
        <sz val="11"/>
        <rFont val="Times New Roman"/>
        <family val="1"/>
      </rP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1-6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</si>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</sst>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4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86"/>
  <sheetViews>
    <sheetView showGridLines="0" tabSelected="1" zoomScale="115" zoomScaleNormal="115" workbookViewId="0">
      <pane xSplit="3" ySplit="5" topLeftCell="D144" activePane="bottomRight" state="frozen"/>
      <selection pane="topRight" activeCell="D1" sqref="D1"/>
      <selection pane="bottomLeft" activeCell="A6" sqref="A6"/>
      <selection pane="bottomRight" activeCell="K159" sqref="K158:K159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625" customWidth="1"/>
    <col min="8" max="8" width="10.5" customWidth="1"/>
    <col min="9" max="9" width="13.625" customWidth="1"/>
    <col min="10" max="10" width="13.1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1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" customHeight="1" x14ac:dyDescent="0.2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" customHeight="1" x14ac:dyDescent="0.2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" customHeight="1" x14ac:dyDescent="0.2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" customHeight="1" x14ac:dyDescent="0.2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" customHeight="1" x14ac:dyDescent="0.2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" customHeight="1" x14ac:dyDescent="0.2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" customHeight="1" x14ac:dyDescent="0.2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" customHeight="1" x14ac:dyDescent="0.2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" customHeight="1" x14ac:dyDescent="0.2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" customHeight="1" x14ac:dyDescent="0.2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" customHeight="1" x14ac:dyDescent="0.2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" customHeight="1" x14ac:dyDescent="0.2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2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" hidden="1" customHeight="1" x14ac:dyDescent="0.2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2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2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2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" hidden="1" customHeight="1" x14ac:dyDescent="0.2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2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2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" hidden="1" customHeight="1" x14ac:dyDescent="0.2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2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" customHeight="1" x14ac:dyDescent="0.2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" hidden="1" customHeight="1" x14ac:dyDescent="0.2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" hidden="1" customHeight="1" x14ac:dyDescent="0.2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2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" hidden="1" customHeight="1" x14ac:dyDescent="0.2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" hidden="1" customHeight="1" x14ac:dyDescent="0.2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2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" hidden="1" customHeight="1" x14ac:dyDescent="0.2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" hidden="1" customHeight="1" x14ac:dyDescent="0.2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" hidden="1" customHeight="1" x14ac:dyDescent="0.2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2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" hidden="1" customHeight="1" x14ac:dyDescent="0.2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" hidden="1" customHeight="1" x14ac:dyDescent="0.2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" hidden="1" customHeight="1" x14ac:dyDescent="0.2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" customHeight="1" x14ac:dyDescent="0.2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" customHeight="1" x14ac:dyDescent="0.2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" customHeight="1" x14ac:dyDescent="0.2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" customHeight="1" x14ac:dyDescent="0.2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" customHeight="1" x14ac:dyDescent="0.2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2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" hidden="1" customHeight="1" x14ac:dyDescent="0.2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" hidden="1" customHeight="1" x14ac:dyDescent="0.2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" hidden="1" customHeight="1" x14ac:dyDescent="0.2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2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" hidden="1" customHeight="1" x14ac:dyDescent="0.2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" hidden="1" customHeight="1" x14ac:dyDescent="0.2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" hidden="1" customHeight="1" x14ac:dyDescent="0.2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2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" hidden="1" customHeight="1" x14ac:dyDescent="0.2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" hidden="1" customHeight="1" x14ac:dyDescent="0.2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" hidden="1" customHeight="1" x14ac:dyDescent="0.2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2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" hidden="1" customHeight="1" x14ac:dyDescent="0.2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" hidden="1" customHeight="1" x14ac:dyDescent="0.2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" hidden="1" customHeight="1" x14ac:dyDescent="0.2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" customHeight="1" x14ac:dyDescent="0.2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2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" hidden="1" customHeight="1" x14ac:dyDescent="0.2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" hidden="1" customHeight="1" x14ac:dyDescent="0.2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" hidden="1" customHeight="1" x14ac:dyDescent="0.2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2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" hidden="1" customHeight="1" x14ac:dyDescent="0.2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" hidden="1" customHeight="1" x14ac:dyDescent="0.2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" hidden="1" customHeight="1" x14ac:dyDescent="0.2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2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" hidden="1" customHeight="1" x14ac:dyDescent="0.2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" hidden="1" customHeight="1" x14ac:dyDescent="0.2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" hidden="1" customHeight="1" x14ac:dyDescent="0.2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2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" hidden="1" customHeight="1" x14ac:dyDescent="0.2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" hidden="1" customHeight="1" x14ac:dyDescent="0.2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" hidden="1" customHeight="1" x14ac:dyDescent="0.2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2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2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2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" hidden="1" customHeight="1" x14ac:dyDescent="0.2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" hidden="1" customHeight="1" x14ac:dyDescent="0.2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" hidden="1" customHeight="1" x14ac:dyDescent="0.2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2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" hidden="1" customHeight="1" x14ac:dyDescent="0.2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" hidden="1" customHeight="1" x14ac:dyDescent="0.2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" hidden="1" customHeight="1" x14ac:dyDescent="0.2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2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" hidden="1" customHeight="1" x14ac:dyDescent="0.2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" hidden="1" customHeight="1" x14ac:dyDescent="0.2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" hidden="1" customHeight="1" x14ac:dyDescent="0.2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2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" hidden="1" customHeight="1" x14ac:dyDescent="0.2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" hidden="1" customHeight="1" x14ac:dyDescent="0.2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" hidden="1" customHeight="1" x14ac:dyDescent="0.2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1" customHeight="1" x14ac:dyDescent="0.2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hidden="1" customHeight="1" x14ac:dyDescent="0.2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" hidden="1" customHeight="1" x14ac:dyDescent="0.2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hidden="1" customHeight="1" x14ac:dyDescent="0.2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hidden="1" customHeight="1" x14ac:dyDescent="0.2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hidden="1" customHeight="1" x14ac:dyDescent="0.2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hidden="1" customHeight="1" x14ac:dyDescent="0.2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hidden="1" customHeight="1" x14ac:dyDescent="0.2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hidden="1" customHeight="1" x14ac:dyDescent="0.2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hidden="1" customHeight="1" x14ac:dyDescent="0.2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hidden="1" customHeight="1" x14ac:dyDescent="0.2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hidden="1" customHeight="1" x14ac:dyDescent="0.2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hidden="1" customHeight="1" x14ac:dyDescent="0.2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2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2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2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2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2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2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9.5" customHeight="1" x14ac:dyDescent="0.25">
      <c r="A141" s="99"/>
      <c r="B141" s="111" t="s">
        <v>151</v>
      </c>
      <c r="C141" s="61"/>
      <c r="D141" s="100">
        <v>7.0000000000000007E-2</v>
      </c>
      <c r="E141" s="101">
        <v>0.22</v>
      </c>
      <c r="F141" s="102" t="s">
        <v>150</v>
      </c>
      <c r="G141" s="103">
        <v>4701904</v>
      </c>
      <c r="H141" s="104">
        <f t="shared" ref="H141" si="12">ROUND((G141-G140)/G140*100,2)</f>
        <v>-2.16</v>
      </c>
      <c r="I141" s="104">
        <f t="shared" ref="I141" si="13">(ROUND((G141-G129)/G129*100,2))</f>
        <v>13.03</v>
      </c>
      <c r="J141" s="105">
        <v>1116993</v>
      </c>
      <c r="K141" s="104">
        <f t="shared" ref="K141" si="14">ROUND((J141-J140)/J140*100,2)</f>
        <v>4.54</v>
      </c>
      <c r="L141" s="104">
        <f t="shared" ref="L141" si="15">ROUND((J141-J129)/J129*100,2)</f>
        <v>-1.05</v>
      </c>
      <c r="M141" s="103">
        <v>3391</v>
      </c>
      <c r="N141" s="104">
        <f t="shared" ref="N141" si="16">ROUND((M141-M140)/M140*100,2)</f>
        <v>-9.4</v>
      </c>
      <c r="O141" s="104">
        <f t="shared" ref="O141" si="17">ROUND((M141-M129)/M129*100,2)</f>
        <v>2.6</v>
      </c>
      <c r="P141" s="105">
        <v>2447</v>
      </c>
      <c r="Q141" s="104">
        <f t="shared" ref="Q141" si="18">ROUND((P141-P140)/P140*100,2)</f>
        <v>-13.53</v>
      </c>
      <c r="R141" s="106">
        <f t="shared" ref="R141" si="19">ROUND((P141-P129)/P129*100,2)</f>
        <v>-13.59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customHeight="1" x14ac:dyDescent="0.25">
      <c r="A142" s="99"/>
      <c r="B142" s="110" t="s">
        <v>82</v>
      </c>
      <c r="C142" s="61"/>
      <c r="D142" s="100">
        <v>0.08</v>
      </c>
      <c r="E142" s="101">
        <v>0.27</v>
      </c>
      <c r="F142" s="102" t="s">
        <v>152</v>
      </c>
      <c r="G142" s="103">
        <v>5407702</v>
      </c>
      <c r="H142" s="104">
        <f t="shared" ref="H142:H147" si="20">ROUND((G142-G141)/G141*100,2)</f>
        <v>15.01</v>
      </c>
      <c r="I142" s="104">
        <f t="shared" ref="I142:I147" si="21">(ROUND((G142-G130)/G130*100,2))</f>
        <v>-19.97</v>
      </c>
      <c r="J142" s="105">
        <v>1142793</v>
      </c>
      <c r="K142" s="104">
        <f t="shared" ref="K142:K147" si="22">ROUND((J142-J141)/J141*100,2)</f>
        <v>2.31</v>
      </c>
      <c r="L142" s="104">
        <f t="shared" ref="L142:L147" si="23">ROUND((J142-J130)/J130*100,2)</f>
        <v>-19.55</v>
      </c>
      <c r="M142" s="103">
        <v>4239</v>
      </c>
      <c r="N142" s="104">
        <f t="shared" ref="N142:N147" si="24">ROUND((M142-M141)/M141*100,2)</f>
        <v>25.01</v>
      </c>
      <c r="O142" s="104">
        <f t="shared" ref="O142:O147" si="25">ROUND((M142-M130)/M130*100,2)</f>
        <v>-6.44</v>
      </c>
      <c r="P142" s="105">
        <v>3034</v>
      </c>
      <c r="Q142" s="104">
        <f t="shared" ref="Q142:Q147" si="26">ROUND((P142-P141)/P141*100,2)</f>
        <v>23.99</v>
      </c>
      <c r="R142" s="106">
        <f t="shared" ref="R142:R147" si="27">ROUND((P142-P130)/P130*100,2)</f>
        <v>1.1000000000000001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2.75" customHeight="1" x14ac:dyDescent="0.25">
      <c r="A143" s="99"/>
      <c r="B143" s="110" t="s">
        <v>83</v>
      </c>
      <c r="C143" s="61"/>
      <c r="D143" s="100">
        <v>7.0000000000000007E-2</v>
      </c>
      <c r="E143" s="101">
        <v>0.24</v>
      </c>
      <c r="F143" s="102" t="s">
        <v>153</v>
      </c>
      <c r="G143" s="103">
        <v>3839635</v>
      </c>
      <c r="H143" s="104">
        <f t="shared" si="20"/>
        <v>-29</v>
      </c>
      <c r="I143" s="104">
        <f t="shared" si="21"/>
        <v>-29.61</v>
      </c>
      <c r="J143" s="105">
        <v>944627</v>
      </c>
      <c r="K143" s="104">
        <f t="shared" si="22"/>
        <v>-17.34</v>
      </c>
      <c r="L143" s="104">
        <f t="shared" si="23"/>
        <v>-18.72</v>
      </c>
      <c r="M143" s="103">
        <v>2734</v>
      </c>
      <c r="N143" s="104">
        <f t="shared" si="24"/>
        <v>-35.5</v>
      </c>
      <c r="O143" s="104">
        <f t="shared" si="25"/>
        <v>-33.659999999999997</v>
      </c>
      <c r="P143" s="105">
        <v>2267</v>
      </c>
      <c r="Q143" s="104">
        <f t="shared" si="26"/>
        <v>-25.28</v>
      </c>
      <c r="R143" s="106">
        <f t="shared" si="27"/>
        <v>-29.42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9.5" customHeight="1" x14ac:dyDescent="0.25">
      <c r="A144" s="99"/>
      <c r="B144" s="110" t="s">
        <v>154</v>
      </c>
      <c r="C144" s="61"/>
      <c r="D144" s="100">
        <v>7.0000000000000007E-2</v>
      </c>
      <c r="E144" s="101">
        <v>0.34</v>
      </c>
      <c r="F144" s="102" t="s">
        <v>155</v>
      </c>
      <c r="G144" s="103">
        <v>6040575</v>
      </c>
      <c r="H144" s="104">
        <f t="shared" si="20"/>
        <v>57.32</v>
      </c>
      <c r="I144" s="104">
        <f t="shared" si="21"/>
        <v>15.88</v>
      </c>
      <c r="J144" s="105">
        <v>1159006</v>
      </c>
      <c r="K144" s="104">
        <f t="shared" si="22"/>
        <v>22.69</v>
      </c>
      <c r="L144" s="104">
        <f t="shared" si="23"/>
        <v>6.97</v>
      </c>
      <c r="M144" s="103">
        <v>4444</v>
      </c>
      <c r="N144" s="104">
        <f t="shared" si="24"/>
        <v>62.55</v>
      </c>
      <c r="O144" s="104">
        <f t="shared" si="25"/>
        <v>12.05</v>
      </c>
      <c r="P144" s="105">
        <v>3938</v>
      </c>
      <c r="Q144" s="104">
        <f t="shared" si="26"/>
        <v>73.709999999999994</v>
      </c>
      <c r="R144" s="106">
        <f t="shared" si="27"/>
        <v>24.74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customHeight="1" x14ac:dyDescent="0.25">
      <c r="A145" s="99"/>
      <c r="B145" s="110" t="s">
        <v>156</v>
      </c>
      <c r="C145" s="61"/>
      <c r="D145" s="100">
        <v>7.0000000000000007E-2</v>
      </c>
      <c r="E145" s="101">
        <v>0.28000000000000003</v>
      </c>
      <c r="F145" s="102" t="s">
        <v>157</v>
      </c>
      <c r="G145" s="103">
        <v>5040834</v>
      </c>
      <c r="H145" s="104">
        <f t="shared" si="20"/>
        <v>-16.55</v>
      </c>
      <c r="I145" s="104">
        <f t="shared" si="21"/>
        <v>-6.16</v>
      </c>
      <c r="J145" s="105">
        <v>1093544</v>
      </c>
      <c r="K145" s="104">
        <f t="shared" si="22"/>
        <v>-5.65</v>
      </c>
      <c r="L145" s="104">
        <f t="shared" si="23"/>
        <v>-3.33</v>
      </c>
      <c r="M145" s="103">
        <v>3625</v>
      </c>
      <c r="N145" s="104">
        <f t="shared" si="24"/>
        <v>-18.43</v>
      </c>
      <c r="O145" s="104">
        <f t="shared" si="25"/>
        <v>-11.91</v>
      </c>
      <c r="P145" s="105">
        <v>3061</v>
      </c>
      <c r="Q145" s="104">
        <f t="shared" si="26"/>
        <v>-22.27</v>
      </c>
      <c r="R145" s="106">
        <f t="shared" si="27"/>
        <v>-2.08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109" customFormat="1" ht="12.75" customHeight="1" x14ac:dyDescent="0.25">
      <c r="A146" s="99"/>
      <c r="B146" s="110" t="s">
        <v>158</v>
      </c>
      <c r="C146" s="61"/>
      <c r="D146" s="100">
        <v>0.08</v>
      </c>
      <c r="E146" s="101">
        <v>0.27</v>
      </c>
      <c r="F146" s="102" t="s">
        <v>159</v>
      </c>
      <c r="G146" s="103">
        <v>3804464</v>
      </c>
      <c r="H146" s="104">
        <f t="shared" si="20"/>
        <v>-24.53</v>
      </c>
      <c r="I146" s="104">
        <f t="shared" si="21"/>
        <v>-12.84</v>
      </c>
      <c r="J146" s="105">
        <v>1003147</v>
      </c>
      <c r="K146" s="104">
        <f t="shared" si="22"/>
        <v>-8.27</v>
      </c>
      <c r="L146" s="104">
        <f t="shared" si="23"/>
        <v>-6.39</v>
      </c>
      <c r="M146" s="103">
        <v>3006</v>
      </c>
      <c r="N146" s="104">
        <f t="shared" si="24"/>
        <v>-17.079999999999998</v>
      </c>
      <c r="O146" s="104">
        <f t="shared" si="25"/>
        <v>-26.03</v>
      </c>
      <c r="P146" s="105">
        <v>2705</v>
      </c>
      <c r="Q146" s="104">
        <f t="shared" si="26"/>
        <v>-11.63</v>
      </c>
      <c r="R146" s="106">
        <f t="shared" si="27"/>
        <v>-7.71</v>
      </c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</row>
    <row r="147" spans="1:49" s="108" customFormat="1" ht="19.5" customHeight="1" x14ac:dyDescent="0.25">
      <c r="A147" s="99"/>
      <c r="B147" s="110" t="s">
        <v>160</v>
      </c>
      <c r="C147" s="61"/>
      <c r="D147" s="100">
        <v>7.0000000000000007E-2</v>
      </c>
      <c r="E147" s="101">
        <v>0.28999999999999998</v>
      </c>
      <c r="F147" s="102" t="s">
        <v>147</v>
      </c>
      <c r="G147" s="103">
        <v>6218844</v>
      </c>
      <c r="H147" s="104">
        <f t="shared" si="20"/>
        <v>63.46</v>
      </c>
      <c r="I147" s="104">
        <f t="shared" si="21"/>
        <v>2.8</v>
      </c>
      <c r="J147" s="105">
        <v>1290359</v>
      </c>
      <c r="K147" s="104">
        <f t="shared" si="22"/>
        <v>28.63</v>
      </c>
      <c r="L147" s="104">
        <f t="shared" si="23"/>
        <v>14.11</v>
      </c>
      <c r="M147" s="103">
        <v>4163</v>
      </c>
      <c r="N147" s="104">
        <f t="shared" si="24"/>
        <v>38.49</v>
      </c>
      <c r="O147" s="104">
        <f t="shared" si="25"/>
        <v>0.99</v>
      </c>
      <c r="P147" s="105">
        <v>3794</v>
      </c>
      <c r="Q147" s="104">
        <f t="shared" si="26"/>
        <v>40.26</v>
      </c>
      <c r="R147" s="106">
        <f t="shared" si="27"/>
        <v>8.15</v>
      </c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</row>
    <row r="148" spans="1:49" s="108" customFormat="1" ht="12.75" customHeight="1" x14ac:dyDescent="0.25">
      <c r="A148" s="99"/>
      <c r="B148" s="110" t="s">
        <v>76</v>
      </c>
      <c r="C148" s="61" t="s">
        <v>29</v>
      </c>
      <c r="D148" s="100">
        <v>7.0000000000000007E-2</v>
      </c>
      <c r="E148" s="101">
        <v>0.28999999999999998</v>
      </c>
      <c r="F148" s="102" t="s">
        <v>161</v>
      </c>
      <c r="G148" s="103">
        <v>4286649</v>
      </c>
      <c r="H148" s="104">
        <f>ROUND((G148-G147)/G147*100,2)</f>
        <v>-31.07</v>
      </c>
      <c r="I148" s="104">
        <f>(ROUND((G148-G136)/G136*100,2))</f>
        <v>22.24</v>
      </c>
      <c r="J148" s="105">
        <v>908635</v>
      </c>
      <c r="K148" s="104">
        <f>ROUND((J148-J147)/J147*100,2)</f>
        <v>-29.58</v>
      </c>
      <c r="L148" s="104">
        <f>ROUND((J148-J136)/J136*100,2)</f>
        <v>2.4500000000000002</v>
      </c>
      <c r="M148" s="103">
        <v>2828</v>
      </c>
      <c r="N148" s="104">
        <f>ROUND((M148-M147)/M147*100,2)</f>
        <v>-32.07</v>
      </c>
      <c r="O148" s="104">
        <f>ROUND((M148-M136)/M136*100,2)</f>
        <v>12.62</v>
      </c>
      <c r="P148" s="105">
        <v>2629</v>
      </c>
      <c r="Q148" s="104">
        <f>ROUND((P148-P147)/P147*100,2)</f>
        <v>-30.71</v>
      </c>
      <c r="R148" s="106">
        <f>ROUND((P148-P136)/P136*100,2)</f>
        <v>25.73</v>
      </c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</row>
    <row r="149" spans="1:49" s="108" customFormat="1" ht="12.75" customHeight="1" x14ac:dyDescent="0.25">
      <c r="A149" s="99"/>
      <c r="B149" s="110" t="s">
        <v>162</v>
      </c>
      <c r="C149" s="61"/>
      <c r="D149" s="100">
        <v>0.08</v>
      </c>
      <c r="E149" s="101">
        <v>0.32</v>
      </c>
      <c r="F149" s="102" t="s">
        <v>163</v>
      </c>
      <c r="G149" s="103">
        <v>3796874</v>
      </c>
      <c r="H149" s="104">
        <f>ROUND((G149-G148)/G148*100,2)</f>
        <v>-11.43</v>
      </c>
      <c r="I149" s="104">
        <f>(ROUND((G149-G137)/G137*100,2))</f>
        <v>-41.86</v>
      </c>
      <c r="J149" s="105">
        <v>987232</v>
      </c>
      <c r="K149" s="104">
        <f>ROUND((J149-J148)/J148*100,2)</f>
        <v>8.65</v>
      </c>
      <c r="L149" s="104">
        <f>ROUND((J149-J137)/J137*100,2)</f>
        <v>-24.53</v>
      </c>
      <c r="M149" s="103">
        <v>2972</v>
      </c>
      <c r="N149" s="104">
        <f>ROUND((M149-M148)/M148*100,2)</f>
        <v>5.09</v>
      </c>
      <c r="O149" s="104">
        <f>ROUND((M149-M137)/M137*100,2)</f>
        <v>-36.18</v>
      </c>
      <c r="P149" s="105">
        <v>3182</v>
      </c>
      <c r="Q149" s="104">
        <f>ROUND((P149-P148)/P148*100,2)</f>
        <v>21.03</v>
      </c>
      <c r="R149" s="106">
        <f>ROUND((P149-P137)/P137*100,2)</f>
        <v>-6.11</v>
      </c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</row>
    <row r="150" spans="1:49" s="108" customFormat="1" ht="21" customHeight="1" x14ac:dyDescent="0.25">
      <c r="A150" s="99"/>
      <c r="B150" s="110" t="s">
        <v>78</v>
      </c>
      <c r="C150" s="61"/>
      <c r="D150" s="100">
        <v>0.08</v>
      </c>
      <c r="E150" s="101">
        <v>0.3</v>
      </c>
      <c r="F150" s="102" t="s">
        <v>164</v>
      </c>
      <c r="G150" s="103">
        <v>5433245</v>
      </c>
      <c r="H150" s="104">
        <f>ROUND((G150-G149)/G149*100,2)</f>
        <v>43.1</v>
      </c>
      <c r="I150" s="104">
        <f>(ROUND((G150-G138)/G138*100,2))</f>
        <v>57.73</v>
      </c>
      <c r="J150" s="105">
        <v>1131928</v>
      </c>
      <c r="K150" s="104">
        <f>ROUND((J150-J149)/J149*100,2)</f>
        <v>14.66</v>
      </c>
      <c r="L150" s="104">
        <f>ROUND((J150-J138)/J138*100,2)</f>
        <v>34.49</v>
      </c>
      <c r="M150" s="103">
        <v>4515</v>
      </c>
      <c r="N150" s="104">
        <f>ROUND((M150-M149)/M149*100,2)</f>
        <v>51.92</v>
      </c>
      <c r="O150" s="104">
        <f>ROUND((M150-M138)/M138*100,2)</f>
        <v>52.33</v>
      </c>
      <c r="P150" s="105">
        <v>3360</v>
      </c>
      <c r="Q150" s="104">
        <f>ROUND((P150-P149)/P149*100,2)</f>
        <v>5.59</v>
      </c>
      <c r="R150" s="106">
        <f>ROUND((P150-P138)/P138*100,2)</f>
        <v>47.89</v>
      </c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</row>
    <row r="151" spans="1:49" s="108" customFormat="1" ht="12.75" customHeight="1" x14ac:dyDescent="0.25">
      <c r="A151" s="99"/>
      <c r="B151" s="110" t="s">
        <v>79</v>
      </c>
      <c r="C151" s="61"/>
      <c r="D151" s="100">
        <v>7.0000000000000007E-2</v>
      </c>
      <c r="E151" s="101">
        <v>0.24</v>
      </c>
      <c r="F151" s="102" t="s">
        <v>152</v>
      </c>
      <c r="G151" s="103">
        <v>4839077</v>
      </c>
      <c r="H151" s="104">
        <f>ROUND((G151-G150)/G150*100,2)</f>
        <v>-10.94</v>
      </c>
      <c r="I151" s="104">
        <f>(ROUND((G151-G139)/G139*100,2))</f>
        <v>-21.9</v>
      </c>
      <c r="J151" s="105">
        <v>1127629</v>
      </c>
      <c r="K151" s="104">
        <f>ROUND((J151-J150)/J150*100,2)</f>
        <v>-0.38</v>
      </c>
      <c r="L151" s="104">
        <f>ROUND((J151-J139)/J139*100,2)</f>
        <v>-7.32</v>
      </c>
      <c r="M151" s="103">
        <v>3523</v>
      </c>
      <c r="N151" s="104">
        <f>ROUND((M151-M150)/M150*100,2)</f>
        <v>-21.97</v>
      </c>
      <c r="O151" s="104">
        <f>ROUND((M151-M139)/M139*100,2)</f>
        <v>-22.57</v>
      </c>
      <c r="P151" s="105">
        <v>2708</v>
      </c>
      <c r="Q151" s="104">
        <f>ROUND((P151-P150)/P150*100,2)</f>
        <v>-19.399999999999999</v>
      </c>
      <c r="R151" s="106">
        <f>ROUND((P151-P139)/P139*100,2)</f>
        <v>-25.19</v>
      </c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</row>
    <row r="152" spans="1:49" s="108" customFormat="1" ht="12.75" customHeight="1" x14ac:dyDescent="0.25">
      <c r="A152" s="99"/>
      <c r="B152" s="110" t="s">
        <v>80</v>
      </c>
      <c r="C152" s="61"/>
      <c r="D152" s="100">
        <v>0.08</v>
      </c>
      <c r="E152" s="101">
        <v>0.21</v>
      </c>
      <c r="F152" s="102" t="s">
        <v>167</v>
      </c>
      <c r="G152" s="103">
        <v>3393303</v>
      </c>
      <c r="H152" s="104">
        <f>ROUND((G152-G151)/G151*100,2)</f>
        <v>-29.88</v>
      </c>
      <c r="I152" s="104">
        <f>(ROUND((G152-G140)/G140*100,2))</f>
        <v>-29.39</v>
      </c>
      <c r="J152" s="105">
        <v>936734</v>
      </c>
      <c r="K152" s="104">
        <f>ROUND((J152-J151)/J151*100,2)</f>
        <v>-16.93</v>
      </c>
      <c r="L152" s="104">
        <f>ROUND((J152-J140)/J140*100,2)</f>
        <v>-12.33</v>
      </c>
      <c r="M152" s="103">
        <v>2631</v>
      </c>
      <c r="N152" s="104">
        <f>ROUND((M152-M151)/M151*100,2)</f>
        <v>-25.32</v>
      </c>
      <c r="O152" s="104">
        <f>ROUND((M152-M140)/M140*100,2)</f>
        <v>-29.71</v>
      </c>
      <c r="P152" s="105">
        <v>1941</v>
      </c>
      <c r="Q152" s="104">
        <f>ROUND((P152-P151)/P151*100,2)</f>
        <v>-28.32</v>
      </c>
      <c r="R152" s="106">
        <f>ROUND((P152-P140)/P140*100,2)</f>
        <v>-31.41</v>
      </c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</row>
    <row r="153" spans="1:49" s="86" customFormat="1" ht="26.25" customHeight="1" x14ac:dyDescent="0.25">
      <c r="A153" s="77"/>
      <c r="B153" s="112" t="s">
        <v>165</v>
      </c>
      <c r="C153" s="113"/>
      <c r="D153" s="78">
        <f>M153/G153*100</f>
        <v>7.3770043984566352E-2</v>
      </c>
      <c r="E153" s="79">
        <f>P153/J153*100</f>
        <v>0.27597262960678365</v>
      </c>
      <c r="F153" s="87">
        <f>22+16+21+20+22+19</f>
        <v>120</v>
      </c>
      <c r="G153" s="80">
        <f>G147+G148+G149+G150+G151+G152</f>
        <v>27967992</v>
      </c>
      <c r="H153" s="25" t="s">
        <v>14</v>
      </c>
      <c r="I153" s="81">
        <f>(G153-G154)/G154*100</f>
        <v>-8.4035238584030996</v>
      </c>
      <c r="J153" s="82">
        <f>J147+J148+J149+J150+J151+J152</f>
        <v>6382517</v>
      </c>
      <c r="K153" s="25" t="s">
        <v>14</v>
      </c>
      <c r="L153" s="81">
        <f>(J153-J154)/J154*100</f>
        <v>-1.0866875046589479</v>
      </c>
      <c r="M153" s="80">
        <f>M147+M148+M149+M150+M151+M152</f>
        <v>20632</v>
      </c>
      <c r="N153" s="25" t="s">
        <v>14</v>
      </c>
      <c r="O153" s="81">
        <f>(M153-M154)/M154*100</f>
        <v>-8.4933694061294176</v>
      </c>
      <c r="P153" s="82">
        <f>P147+P148+P149+P150+P151+P152</f>
        <v>17614</v>
      </c>
      <c r="Q153" s="25" t="s">
        <v>14</v>
      </c>
      <c r="R153" s="83">
        <f>(P153-P154)/P154*100</f>
        <v>-0.54206662902315073</v>
      </c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</row>
    <row r="154" spans="1:49" s="52" customFormat="1" ht="14.1" customHeight="1" thickBot="1" x14ac:dyDescent="0.3">
      <c r="A154" s="49"/>
      <c r="B154" s="114" t="s">
        <v>166</v>
      </c>
      <c r="C154" s="115"/>
      <c r="D154" s="67">
        <f>M154/G154*100</f>
        <v>7.3842474910768896E-2</v>
      </c>
      <c r="E154" s="68">
        <f>P154/J154*100</f>
        <v>0.2744614333643749</v>
      </c>
      <c r="F154" s="69">
        <f>16+20+24+17+22+21</f>
        <v>120</v>
      </c>
      <c r="G154" s="70">
        <f>G135+G136+G137+G138+G139+G140</f>
        <v>30533917</v>
      </c>
      <c r="H154" s="97" t="s">
        <v>14</v>
      </c>
      <c r="I154" s="71">
        <f>(G154-G123-G124-G125-G126-G127-G128)/(G123+G124+G125+G126+G127+G128)*100</f>
        <v>-8.8045893033949696</v>
      </c>
      <c r="J154" s="72">
        <f>J135+J136+J137+J138+J139+J140</f>
        <v>6452637</v>
      </c>
      <c r="K154" s="97" t="s">
        <v>14</v>
      </c>
      <c r="L154" s="71">
        <f>(J154-J123-J124-J125-J126-J127-J128)/(J123+J124+J125+J126+J127+J128)*100</f>
        <v>-8.5419897098635076</v>
      </c>
      <c r="M154" s="70">
        <f>M135+M136+M137+M138+M139+M140</f>
        <v>22547</v>
      </c>
      <c r="N154" s="97" t="s">
        <v>14</v>
      </c>
      <c r="O154" s="71">
        <f>(M154-M123-M124-M125-M126-M127-M128)/(M123+M124+M125+M126+M127+M128)*100</f>
        <v>-0.90973015733497409</v>
      </c>
      <c r="P154" s="72">
        <f>P135+P136+P137+P138+P139+P140</f>
        <v>17710</v>
      </c>
      <c r="Q154" s="97" t="s">
        <v>14</v>
      </c>
      <c r="R154" s="73">
        <f>(P154-P123-P124-P125-P126-P127-P128)/(P123+P124+P125+P126+P127+P128)*100</f>
        <v>6.2514998800095993</v>
      </c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</row>
    <row r="155" spans="1:49" s="52" customFormat="1" ht="14.1" customHeight="1" x14ac:dyDescent="0.25">
      <c r="A155" s="49"/>
      <c r="B155" s="62"/>
      <c r="C155" s="62"/>
      <c r="D155" s="54"/>
      <c r="E155" s="54"/>
      <c r="F155" s="63"/>
      <c r="G155" s="64"/>
      <c r="H155" s="65"/>
      <c r="I155" s="66"/>
      <c r="J155" s="64"/>
      <c r="K155" s="65"/>
      <c r="L155" s="66"/>
      <c r="M155" s="64"/>
      <c r="N155" s="65"/>
      <c r="O155" s="66"/>
      <c r="P155" s="64"/>
      <c r="Q155" s="65"/>
      <c r="R155" s="66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</row>
    <row r="156" spans="1:49" ht="13.5" customHeight="1" x14ac:dyDescent="0.25">
      <c r="A156" s="1"/>
      <c r="B156" s="41" t="s">
        <v>60</v>
      </c>
      <c r="C156" s="42" t="s">
        <v>122</v>
      </c>
      <c r="D156" s="43"/>
      <c r="E156" s="44"/>
      <c r="F156" s="44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15" x14ac:dyDescent="0.25">
      <c r="A157" s="1"/>
      <c r="B157" s="41" t="s">
        <v>61</v>
      </c>
      <c r="C157" s="42" t="s">
        <v>62</v>
      </c>
      <c r="D157" s="43"/>
      <c r="E157" s="44"/>
      <c r="F157" s="44"/>
      <c r="G157" s="44"/>
      <c r="H157" s="44"/>
      <c r="I157" s="44"/>
      <c r="J157" s="46"/>
      <c r="K157" s="46"/>
      <c r="L157" s="46"/>
      <c r="M157" s="46"/>
      <c r="N157" s="46"/>
      <c r="O157" s="46"/>
      <c r="P157" s="46"/>
      <c r="Q157" s="46"/>
      <c r="R157" s="46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13.5" customHeight="1" x14ac:dyDescent="0.25">
      <c r="A158" s="1"/>
      <c r="B158" s="48" t="s">
        <v>116</v>
      </c>
      <c r="C158" s="1" t="s">
        <v>117</v>
      </c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13.5" customHeight="1" x14ac:dyDescent="0.25">
      <c r="A159" s="1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13.5" customHeight="1" x14ac:dyDescent="0.25">
      <c r="A160" s="1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ht="5.25" customHeight="1" x14ac:dyDescent="0.25">
      <c r="A161" s="1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ht="13.5" customHeight="1" x14ac:dyDescent="0.25">
      <c r="A162" s="1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ht="13.5" customHeight="1" x14ac:dyDescent="0.25">
      <c r="A163" s="1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ht="13.5" customHeight="1" x14ac:dyDescent="0.25">
      <c r="A164" s="1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ht="18" customHeight="1" x14ac:dyDescent="0.25"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ht="15.75" customHeight="1" x14ac:dyDescent="0.25"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ht="15.75" customHeight="1" x14ac:dyDescent="0.25"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ht="10.35" customHeight="1" x14ac:dyDescent="0.25"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ht="15.75" customHeight="1" x14ac:dyDescent="0.25"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2" spans="1:49" ht="7.35" customHeight="1" x14ac:dyDescent="0.25"/>
    <row r="173" spans="1:49" ht="15.75" customHeight="1" x14ac:dyDescent="0.25"/>
    <row r="174" spans="1:49" ht="17.850000000000001" customHeight="1" x14ac:dyDescent="0.25"/>
    <row r="175" spans="1:49" ht="17.100000000000001" customHeight="1" x14ac:dyDescent="0.25"/>
    <row r="176" spans="1:49" ht="7.7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8.85" customHeight="1" x14ac:dyDescent="0.25"/>
    <row r="181" ht="14.25" customHeight="1" x14ac:dyDescent="0.25"/>
    <row r="182" ht="16.5" customHeight="1" x14ac:dyDescent="0.25"/>
    <row r="183" ht="12.75" customHeight="1" x14ac:dyDescent="0.25"/>
    <row r="184" ht="11.1" customHeight="1" x14ac:dyDescent="0.25"/>
    <row r="185" ht="10.7" customHeight="1" x14ac:dyDescent="0.25"/>
    <row r="186" ht="14.1" customHeight="1" x14ac:dyDescent="0.25"/>
  </sheetData>
  <protectedRanges>
    <protectedRange sqref="A126:XFD134 A155:XFD158 A153:G154 I153:J154 L153:M154 O153:P154 R153:XFD154 A135:A152 C135:XFD152" name="範圍1"/>
  </protectedRanges>
  <mergeCells count="10">
    <mergeCell ref="B153:C153"/>
    <mergeCell ref="B154:C154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5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吳姿盈</cp:lastModifiedBy>
  <cp:revision>74</cp:revision>
  <cp:lastPrinted>2024-07-17T02:09:00Z</cp:lastPrinted>
  <dcterms:created xsi:type="dcterms:W3CDTF">1998-09-21T15:00:50Z</dcterms:created>
  <dcterms:modified xsi:type="dcterms:W3CDTF">2024-07-17T02:11:15Z</dcterms:modified>
  <dc:language>zh-TW</dc:language>
</cp:coreProperties>
</file>