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年退票新聞稿\1130627退票新聞稿\新聞稿\"/>
    </mc:Choice>
  </mc:AlternateContent>
  <bookViews>
    <workbookView xWindow="0" yWindow="0" windowWidth="27735" windowHeight="1152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52" i="1" l="1"/>
  <c r="J152" i="1"/>
  <c r="I152" i="1"/>
  <c r="G152" i="1"/>
  <c r="R153" i="1"/>
  <c r="P153" i="1"/>
  <c r="M153" i="1"/>
  <c r="L153" i="1"/>
  <c r="J153" i="1"/>
  <c r="I153" i="1"/>
  <c r="G153" i="1"/>
  <c r="E153" i="1"/>
  <c r="F152" i="1"/>
  <c r="F153" i="1"/>
  <c r="O153" i="1"/>
  <c r="P152" i="1"/>
  <c r="M152" i="1"/>
  <c r="E152" i="1"/>
  <c r="R151" i="1"/>
  <c r="Q151" i="1"/>
  <c r="O151" i="1"/>
  <c r="N151" i="1"/>
  <c r="L151" i="1"/>
  <c r="K151" i="1"/>
  <c r="I151" i="1"/>
  <c r="H151" i="1"/>
  <c r="O152" i="1" l="1"/>
  <c r="Q150" i="1"/>
  <c r="R150" i="1"/>
  <c r="O150" i="1" l="1"/>
  <c r="N150" i="1"/>
  <c r="L150" i="1"/>
  <c r="K150" i="1"/>
  <c r="I150" i="1"/>
  <c r="H150" i="1"/>
  <c r="R152" i="1" l="1"/>
  <c r="R149" i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D153" i="1" l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52" i="1" l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<sst xmlns="http://schemas.openxmlformats.org/spreadsheetml/2006/main" count="365" uniqueCount="167">
  <si>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</si>
  <si>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</si>
  <si>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</si>
  <si>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</si>
  <si>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</si>
  <si>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</si>
  <si>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</si>
  <si>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</si>
  <si>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</si>
  <si>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</si>
  <si>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</si>
  <si>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</si>
  <si>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</si>
  <si>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</si>
  <si>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</si>
  <si>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</si>
  <si>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</si>
  <si>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</si>
  <si>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</si>
  <si>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</si>
  <si>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</si>
  <si>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</si>
  <si>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</si>
  <si>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</si>
  <si>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</si>
  <si>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</si>
  <si>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</si>
  <si>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</si>
  <si>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</si>
  <si>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</si>
  <si>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</si>
  <si>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</si>
  <si>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</si>
  <si>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</si>
  <si>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</si>
  <si>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</si>
  <si>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</si>
  <si>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</si>
  <si>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</si>
  <si>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</si>
  <si>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</si>
  <si>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</si>
  <si>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</si>
  <si>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</si>
  <si>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</si>
  <si>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</si>
  <si>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</si>
  <si>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</si>
  <si>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</si>
  <si>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</si>
  <si>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</si>
  <si>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</si>
  <si>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</si>
  <si>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</si>
  <si>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</si>
  <si>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</si>
  <si>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</si>
  <si>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</si>
  <si>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</si>
  <si>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</si>
  <si>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</si>
  <si>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</si>
  <si>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</si>
  <si>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</si>
  <si>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</si>
  <si>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</si>
  <si>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</si>
  <si>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</si>
  <si>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</si>
  <si>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</si>
  <si>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</si>
  <si>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</si>
  <si>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</si>
  <si>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</si>
  <si>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</si>
  <si>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</si>
  <si>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</si>
  <si>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</si>
  <si>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</si>
  <si>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</si>
  <si>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</si>
  <si>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</si>
  <si>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</si>
  <si>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</si>
  <si>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</si>
  <si>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</si>
  <si>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</si>
  <si>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</si>
  <si>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</si>
  <si>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</si>
  <si>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</si>
  <si>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</si>
  <si>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</si>
  <si>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</si>
  <si>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</si>
  <si>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</si>
  <si>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</si>
  <si>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</si>
  <si>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</si>
  <si>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</si>
  <si>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</si>
  <si>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</si>
  <si>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</si>
  <si>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</si>
  <si>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</si>
  <si>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</si>
  <si>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</si>
  <si>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</si>
  <si>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</si>
  <si>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</si>
  <si>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</si>
  <si>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</si>
  <si>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</si>
  <si>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</si>
  <si>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</si>
  <si>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</si>
  <si>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</si>
  <si>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</si>
  <si>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</si>
  <si>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</si>
  <si>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</si>
  <si>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</si>
  <si>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</si>
  <si>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</si>
  <si>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</si>
  <si>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</si>
  <si>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</si>
  <si>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</si>
  <si>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</si>
  <si>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</si>
  <si>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</si>
  <si>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</si>
  <si>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</si>
  <si>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</si>
  <si>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</si>
  <si>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</si>
  <si>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</si>
  <si>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</si>
  <si>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</si>
  <si>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</si>
  <si>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</si>
  <si>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</si>
  <si>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</si>
  <si>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</si>
  <si>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</si>
  <si>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</si>
  <si>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</si>
  <si>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</si>
  <si>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</si>
  <si>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</si>
  <si>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</si>
  <si>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</si>
  <si>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</si>
  <si>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</si>
  <si>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</si>
  <si>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</si>
  <si>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</si>
  <si>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</si>
  <si>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</si>
  <si>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</si>
  <si>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</si>
  <si>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</si>
  <si>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</si>
  <si>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</si>
  <si>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</si>
  <si>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1-5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</si>
  <si>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1-5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</si>
</sst>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5"/>
  <sheetViews>
    <sheetView showGridLines="0" tabSelected="1" zoomScale="115" zoomScaleNormal="115" workbookViewId="0">
      <pane xSplit="3" ySplit="5" topLeftCell="E105" activePane="bottomRight" state="frozen"/>
      <selection pane="topRight" activeCell="D1" sqref="D1"/>
      <selection pane="bottomLeft" activeCell="A6" sqref="A6"/>
      <selection pane="bottomRight" activeCell="A123" sqref="A123:XFD134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hidden="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2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2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2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2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2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2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2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2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2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2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2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2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2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>ROUND((G148-G147)/G147*100,2)</f>
        <v>-31.07</v>
      </c>
      <c r="I148" s="104">
        <f>(ROUND((G148-G136)/G136*100,2))</f>
        <v>22.24</v>
      </c>
      <c r="J148" s="105">
        <v>908635</v>
      </c>
      <c r="K148" s="104">
        <f>ROUND((J148-J147)/J147*100,2)</f>
        <v>-29.58</v>
      </c>
      <c r="L148" s="104">
        <f>ROUND((J148-J136)/J136*100,2)</f>
        <v>2.4500000000000002</v>
      </c>
      <c r="M148" s="103">
        <v>2828</v>
      </c>
      <c r="N148" s="104">
        <f>ROUND((M148-M147)/M147*100,2)</f>
        <v>-32.07</v>
      </c>
      <c r="O148" s="104">
        <f>ROUND((M148-M136)/M136*100,2)</f>
        <v>12.62</v>
      </c>
      <c r="P148" s="105">
        <v>2629</v>
      </c>
      <c r="Q148" s="104">
        <f>ROUND((P148-P147)/P147*100,2)</f>
        <v>-30.71</v>
      </c>
      <c r="R148" s="106">
        <f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25">
      <c r="A149" s="99"/>
      <c r="B149" s="110" t="s">
        <v>162</v>
      </c>
      <c r="C149" s="61"/>
      <c r="D149" s="100">
        <v>0.08</v>
      </c>
      <c r="E149" s="101">
        <v>0.32</v>
      </c>
      <c r="F149" s="102" t="s">
        <v>163</v>
      </c>
      <c r="G149" s="103">
        <v>3796874</v>
      </c>
      <c r="H149" s="104">
        <f>ROUND((G149-G148)/G148*100,2)</f>
        <v>-11.43</v>
      </c>
      <c r="I149" s="104">
        <f>(ROUND((G149-G137)/G137*100,2))</f>
        <v>-41.86</v>
      </c>
      <c r="J149" s="105">
        <v>987232</v>
      </c>
      <c r="K149" s="104">
        <f>ROUND((J149-J148)/J148*100,2)</f>
        <v>8.65</v>
      </c>
      <c r="L149" s="104">
        <f>ROUND((J149-J137)/J137*100,2)</f>
        <v>-24.53</v>
      </c>
      <c r="M149" s="103">
        <v>2972</v>
      </c>
      <c r="N149" s="104">
        <f>ROUND((M149-M148)/M148*100,2)</f>
        <v>5.09</v>
      </c>
      <c r="O149" s="104">
        <f>ROUND((M149-M137)/M137*100,2)</f>
        <v>-36.18</v>
      </c>
      <c r="P149" s="105">
        <v>3182</v>
      </c>
      <c r="Q149" s="104">
        <f>ROUND((P149-P148)/P148*100,2)</f>
        <v>21.03</v>
      </c>
      <c r="R149" s="106">
        <f>ROUND((P149-P137)/P137*100,2)</f>
        <v>-6.11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21" customHeight="1" x14ac:dyDescent="0.25">
      <c r="A150" s="99"/>
      <c r="B150" s="110" t="s">
        <v>78</v>
      </c>
      <c r="C150" s="61"/>
      <c r="D150" s="100">
        <v>0.08</v>
      </c>
      <c r="E150" s="101">
        <v>0.3</v>
      </c>
      <c r="F150" s="102" t="s">
        <v>164</v>
      </c>
      <c r="G150" s="103">
        <v>5433245</v>
      </c>
      <c r="H150" s="104">
        <f>ROUND((G150-G149)/G149*100,2)</f>
        <v>43.1</v>
      </c>
      <c r="I150" s="104">
        <f>(ROUND((G150-G138)/G138*100,2))</f>
        <v>57.73</v>
      </c>
      <c r="J150" s="105">
        <v>1131928</v>
      </c>
      <c r="K150" s="104">
        <f>ROUND((J150-J149)/J149*100,2)</f>
        <v>14.66</v>
      </c>
      <c r="L150" s="104">
        <f>ROUND((J150-J138)/J138*100,2)</f>
        <v>34.49</v>
      </c>
      <c r="M150" s="103">
        <v>4515</v>
      </c>
      <c r="N150" s="104">
        <f>ROUND((M150-M149)/M149*100,2)</f>
        <v>51.92</v>
      </c>
      <c r="O150" s="104">
        <f>ROUND((M150-M138)/M138*100,2)</f>
        <v>52.33</v>
      </c>
      <c r="P150" s="105">
        <v>3360</v>
      </c>
      <c r="Q150" s="104">
        <f>ROUND((P150-P149)/P149*100,2)</f>
        <v>5.59</v>
      </c>
      <c r="R150" s="106">
        <f>ROUND((P150-P138)/P138*100,2)</f>
        <v>47.89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79</v>
      </c>
      <c r="C151" s="61"/>
      <c r="D151" s="100">
        <v>7.0000000000000007E-2</v>
      </c>
      <c r="E151" s="101">
        <v>0.24</v>
      </c>
      <c r="F151" s="102" t="s">
        <v>152</v>
      </c>
      <c r="G151" s="103">
        <v>4839077</v>
      </c>
      <c r="H151" s="104">
        <f>ROUND((G151-G150)/G150*100,2)</f>
        <v>-10.94</v>
      </c>
      <c r="I151" s="104">
        <f>(ROUND((G151-G139)/G139*100,2))</f>
        <v>-21.9</v>
      </c>
      <c r="J151" s="105">
        <v>1127629</v>
      </c>
      <c r="K151" s="104">
        <f>ROUND((J151-J150)/J150*100,2)</f>
        <v>-0.38</v>
      </c>
      <c r="L151" s="104">
        <f>ROUND((J151-J139)/J139*100,2)</f>
        <v>-7.32</v>
      </c>
      <c r="M151" s="103">
        <v>3523</v>
      </c>
      <c r="N151" s="104">
        <f>ROUND((M151-M150)/M150*100,2)</f>
        <v>-21.97</v>
      </c>
      <c r="O151" s="104">
        <f>ROUND((M151-M139)/M139*100,2)</f>
        <v>-22.57</v>
      </c>
      <c r="P151" s="105">
        <v>2708</v>
      </c>
      <c r="Q151" s="104">
        <f>ROUND((P151-P150)/P150*100,2)</f>
        <v>-19.399999999999999</v>
      </c>
      <c r="R151" s="106">
        <f>ROUND((P151-P139)/P139*100,2)</f>
        <v>-25.19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86" customFormat="1" ht="18.75" customHeight="1" x14ac:dyDescent="0.25">
      <c r="A152" s="77"/>
      <c r="B152" s="112" t="s">
        <v>165</v>
      </c>
      <c r="C152" s="113"/>
      <c r="D152" s="78">
        <f>M152/G152*100</f>
        <v>7.325016402038699E-2</v>
      </c>
      <c r="E152" s="79">
        <f>P152/J152*100</f>
        <v>0.28780067072081278</v>
      </c>
      <c r="F152" s="87">
        <f>22+16+21+20+22</f>
        <v>101</v>
      </c>
      <c r="G152" s="80">
        <f>G147+G148+G149+G150+G151</f>
        <v>24574689</v>
      </c>
      <c r="H152" s="25" t="s">
        <v>14</v>
      </c>
      <c r="I152" s="81">
        <f>(G152-G153)/G153*100</f>
        <v>-4.48273725661155</v>
      </c>
      <c r="J152" s="82">
        <f>J147+J148+J149+J150+J151</f>
        <v>5445783</v>
      </c>
      <c r="K152" s="25" t="s">
        <v>14</v>
      </c>
      <c r="L152" s="81">
        <f>(J152-J153)/J153*100</f>
        <v>1.1455947258066943</v>
      </c>
      <c r="M152" s="80">
        <f>M147+M148+M149+M150+M151</f>
        <v>18001</v>
      </c>
      <c r="N152" s="25" t="s">
        <v>14</v>
      </c>
      <c r="O152" s="81">
        <f>(M152-M153)/M153*100</f>
        <v>-4.2703680068070629</v>
      </c>
      <c r="P152" s="82">
        <f>P147+P148+P149+P150+P151</f>
        <v>15673</v>
      </c>
      <c r="Q152" s="25" t="s">
        <v>14</v>
      </c>
      <c r="R152" s="83">
        <f>(P152-P153)/P153*100</f>
        <v>5.329301075268817</v>
      </c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</row>
    <row r="153" spans="1:49" s="52" customFormat="1" ht="14.1" customHeight="1" thickBot="1" x14ac:dyDescent="0.3">
      <c r="A153" s="49"/>
      <c r="B153" s="114" t="s">
        <v>166</v>
      </c>
      <c r="C153" s="115"/>
      <c r="D153" s="67">
        <f>M153/G153*100</f>
        <v>7.3087663840900541E-2</v>
      </c>
      <c r="E153" s="68">
        <f>P153/J153*100</f>
        <v>0.27636915564208187</v>
      </c>
      <c r="F153" s="69">
        <f>16+20+24+17+22</f>
        <v>99</v>
      </c>
      <c r="G153" s="70">
        <f>G135+G136+G137+G138+G139</f>
        <v>25728008</v>
      </c>
      <c r="H153" s="97" t="s">
        <v>14</v>
      </c>
      <c r="I153" s="71">
        <f>(G153-G123-G124-G125-G126-G127)/(G123+G124+G125+G126+G127)*100</f>
        <v>-8.8169010770007858</v>
      </c>
      <c r="J153" s="72">
        <f>J135+J136+J137+J138+J139</f>
        <v>5384103</v>
      </c>
      <c r="K153" s="97" t="s">
        <v>14</v>
      </c>
      <c r="L153" s="71">
        <f>(J153-J123-J124-J125-J126-J127)/(J123+J124+J125+J126+J127)*100</f>
        <v>-8.0848293874356898</v>
      </c>
      <c r="M153" s="70">
        <f>M135+M136+M137+M138+M139</f>
        <v>18804</v>
      </c>
      <c r="N153" s="97" t="s">
        <v>14</v>
      </c>
      <c r="O153" s="71">
        <f>(M153-M123-M124-M125-M126-M127)/(M123+M124+M125+M126+M127)*100</f>
        <v>-0.69708491761723701</v>
      </c>
      <c r="P153" s="72">
        <f>P135+P136+P137+P138+P139</f>
        <v>14880</v>
      </c>
      <c r="Q153" s="97" t="s">
        <v>14</v>
      </c>
      <c r="R153" s="73">
        <f>(P153-P123-P124-P125-P126-P127)/(P123+P124+P125+P126+P127)*100</f>
        <v>2.9686526883952671</v>
      </c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</row>
    <row r="154" spans="1:49" s="52" customFormat="1" ht="14.1" customHeight="1" x14ac:dyDescent="0.25">
      <c r="A154" s="49"/>
      <c r="B154" s="62"/>
      <c r="C154" s="62"/>
      <c r="D154" s="54"/>
      <c r="E154" s="54"/>
      <c r="F154" s="63"/>
      <c r="G154" s="64"/>
      <c r="H154" s="65"/>
      <c r="I154" s="66"/>
      <c r="J154" s="64"/>
      <c r="K154" s="65"/>
      <c r="L154" s="66"/>
      <c r="M154" s="64"/>
      <c r="N154" s="65"/>
      <c r="O154" s="66"/>
      <c r="P154" s="64"/>
      <c r="Q154" s="65"/>
      <c r="R154" s="66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</row>
    <row r="155" spans="1:49" ht="13.5" customHeight="1" x14ac:dyDescent="0.25">
      <c r="A155" s="1"/>
      <c r="B155" s="41" t="s">
        <v>60</v>
      </c>
      <c r="C155" s="42" t="s">
        <v>122</v>
      </c>
      <c r="D155" s="43"/>
      <c r="E155" s="44"/>
      <c r="F155" s="44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5" x14ac:dyDescent="0.25">
      <c r="A156" s="1"/>
      <c r="B156" s="41" t="s">
        <v>61</v>
      </c>
      <c r="C156" s="42" t="s">
        <v>62</v>
      </c>
      <c r="D156" s="43"/>
      <c r="E156" s="44"/>
      <c r="F156" s="44"/>
      <c r="G156" s="44"/>
      <c r="H156" s="44"/>
      <c r="I156" s="44"/>
      <c r="J156" s="46"/>
      <c r="K156" s="46"/>
      <c r="L156" s="46"/>
      <c r="M156" s="46"/>
      <c r="N156" s="46"/>
      <c r="O156" s="46"/>
      <c r="P156" s="46"/>
      <c r="Q156" s="46"/>
      <c r="R156" s="46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3.5" customHeight="1" x14ac:dyDescent="0.25">
      <c r="A157" s="1"/>
      <c r="B157" s="48" t="s">
        <v>116</v>
      </c>
      <c r="C157" s="1" t="s">
        <v>117</v>
      </c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3.5" customHeight="1" x14ac:dyDescent="0.25">
      <c r="A158" s="1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3.5" customHeight="1" x14ac:dyDescent="0.25">
      <c r="A159" s="1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5.25" customHeight="1" x14ac:dyDescent="0.25">
      <c r="A160" s="1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3.5" customHeight="1" x14ac:dyDescent="0.25">
      <c r="A161" s="1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3.5" customHeight="1" x14ac:dyDescent="0.25">
      <c r="A162" s="1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3.5" customHeight="1" x14ac:dyDescent="0.25">
      <c r="A163" s="1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8" customHeight="1" x14ac:dyDescent="0.25"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5.75" customHeight="1" x14ac:dyDescent="0.25"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5.75" customHeight="1" x14ac:dyDescent="0.25"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0.35" customHeight="1" x14ac:dyDescent="0.25"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5.75" customHeight="1" x14ac:dyDescent="0.25"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71" spans="1:49" ht="7.35" customHeight="1" x14ac:dyDescent="0.25"/>
    <row r="172" spans="1:49" ht="15.75" customHeight="1" x14ac:dyDescent="0.25"/>
    <row r="173" spans="1:49" ht="17.850000000000001" customHeight="1" x14ac:dyDescent="0.25"/>
    <row r="174" spans="1:49" ht="17.100000000000001" customHeight="1" x14ac:dyDescent="0.25"/>
    <row r="175" spans="1:49" ht="7.7" customHeight="1" x14ac:dyDescent="0.25"/>
    <row r="176" spans="1:49" ht="17.100000000000001" customHeight="1" x14ac:dyDescent="0.25"/>
    <row r="177" ht="17.100000000000001" customHeight="1" x14ac:dyDescent="0.25"/>
    <row r="178" ht="17.100000000000001" customHeight="1" x14ac:dyDescent="0.25"/>
    <row r="179" ht="8.85" customHeight="1" x14ac:dyDescent="0.25"/>
    <row r="180" ht="14.25" customHeight="1" x14ac:dyDescent="0.25"/>
    <row r="181" ht="16.5" customHeight="1" x14ac:dyDescent="0.25"/>
    <row r="182" ht="12.75" customHeight="1" x14ac:dyDescent="0.25"/>
    <row r="183" ht="11.1" customHeight="1" x14ac:dyDescent="0.25"/>
    <row r="184" ht="10.7" customHeight="1" x14ac:dyDescent="0.25"/>
    <row r="185" ht="14.1" customHeight="1" x14ac:dyDescent="0.25"/>
  </sheetData>
  <protectedRanges>
    <protectedRange sqref="A126:XFD134 A154:XFD157 A152:G153 I152:J153 L152:M153 O152:P153 R152:XFD153 A135:A151 C135:XFD151" name="範圍1"/>
  </protectedRanges>
  <mergeCells count="10">
    <mergeCell ref="B152:C152"/>
    <mergeCell ref="B153:C153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2024-06-18T05:32:33Z</cp:lastPrinted>
  <dcterms:created xsi:type="dcterms:W3CDTF">1998-09-21T15:00:50Z</dcterms:created>
  <dcterms:modified xsi:type="dcterms:W3CDTF">2024-06-18T05:32:35Z</dcterms:modified>
  <dc:language>zh-TW</dc:language>
</cp:coreProperties>
</file>