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3年退票新聞稿\1130527退票新聞稿\新聞稿\"/>
    </mc:Choice>
  </mc:AlternateContent>
  <bookViews>
    <workbookView xWindow="0" yWindow="0" windowWidth="14265" windowHeight="3405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51" i="1" l="1"/>
  <c r="R152" i="1"/>
  <c r="O152" i="1"/>
  <c r="M152" i="1"/>
  <c r="L152" i="1"/>
  <c r="J152" i="1"/>
  <c r="I152" i="1"/>
  <c r="I151" i="1"/>
  <c r="J151" i="1"/>
  <c r="E151" i="1"/>
  <c r="F151" i="1"/>
  <c r="Q150" i="1"/>
  <c r="R150" i="1"/>
  <c r="P152" i="1" l="1"/>
  <c r="E152" i="1" s="1"/>
  <c r="P151" i="1"/>
  <c r="M151" i="1"/>
  <c r="G152" i="1"/>
  <c r="G151" i="1"/>
  <c r="F152" i="1"/>
  <c r="O150" i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O151" i="1" l="1"/>
  <c r="L151" i="1"/>
  <c r="D152" i="1"/>
  <c r="R146" i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R139" i="1" l="1"/>
  <c r="Q139" i="1"/>
  <c r="O139" i="1"/>
  <c r="N139" i="1"/>
  <c r="L139" i="1"/>
  <c r="K139" i="1"/>
  <c r="I139" i="1"/>
  <c r="H139" i="1"/>
  <c r="R138" i="1" l="1"/>
  <c r="Q138" i="1"/>
  <c r="O138" i="1"/>
  <c r="N138" i="1"/>
  <c r="L138" i="1"/>
  <c r="K138" i="1"/>
  <c r="I138" i="1"/>
  <c r="H138" i="1"/>
  <c r="H137" i="1" l="1"/>
  <c r="D136" i="1"/>
  <c r="E136" i="1"/>
  <c r="H136" i="1"/>
  <c r="I136" i="1"/>
  <c r="K136" i="1"/>
  <c r="L136" i="1"/>
  <c r="N136" i="1"/>
  <c r="O136" i="1"/>
  <c r="Q136" i="1"/>
  <c r="R136" i="1"/>
  <c r="R137" i="1"/>
  <c r="Q137" i="1"/>
  <c r="O137" i="1"/>
  <c r="N137" i="1"/>
  <c r="L137" i="1"/>
  <c r="K137" i="1"/>
  <c r="I137" i="1"/>
  <c r="D137" i="1"/>
  <c r="P122" i="1" l="1"/>
  <c r="M122" i="1"/>
  <c r="J122" i="1"/>
  <c r="G122" i="1"/>
  <c r="F122" i="1" l="1"/>
  <c r="D122" i="1"/>
  <c r="E122" i="1" l="1"/>
  <c r="R135" i="1" l="1"/>
  <c r="O135" i="1"/>
  <c r="L135" i="1"/>
  <c r="I135" i="1"/>
  <c r="Q135" i="1"/>
  <c r="N135" i="1"/>
  <c r="K135" i="1"/>
  <c r="H135" i="1"/>
  <c r="E135" i="1"/>
  <c r="D135" i="1"/>
  <c r="D151" i="1" l="1"/>
  <c r="I131" i="1" l="1"/>
  <c r="R131" i="1" l="1"/>
  <c r="Q131" i="1"/>
  <c r="O131" i="1"/>
  <c r="N131" i="1"/>
  <c r="L131" i="1"/>
  <c r="K131" i="1"/>
  <c r="H131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<sst xmlns="http://schemas.openxmlformats.org/spreadsheetml/2006/main" count="363" uniqueCount="167">
  <si>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</si>
  <si>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</si>
  <si>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</si>
  <si>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</si>
  <si>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</si>
  <si>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</si>
  <si>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</si>
  <si>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</si>
  <si>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</si>
  <si>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</si>
  <si>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</si>
  <si>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</si>
  <si>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</si>
  <si>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</si>
  <si>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</si>
  <si>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</si>
  <si>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</si>
  <si>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</si>
  <si>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</si>
  <si>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</si>
  <si>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</si>
  <si>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</si>
  <si>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</si>
  <si>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</si>
  <si>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</si>
  <si>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</si>
  <si>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</si>
  <si>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</si>
  <si>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</si>
  <si>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</si>
  <si>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</si>
  <si>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</si>
  <si>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</si>
  <si>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</si>
  <si>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</si>
  <si>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</si>
  <si>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</si>
  <si>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</si>
  <si>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</si>
  <si>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</si>
  <si>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</si>
  <si>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</si>
  <si>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</si>
  <si>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</si>
  <si>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</si>
  <si>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</si>
  <si>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</si>
  <si>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</si>
  <si>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</si>
  <si>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</si>
  <si>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</si>
  <si>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</si>
  <si>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</si>
  <si>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</si>
  <si>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</si>
  <si>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</si>
  <si>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</si>
  <si>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</si>
  <si>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</si>
  <si>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</si>
  <si>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</si>
  <si>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</si>
  <si>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</si>
  <si>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</si>
  <si>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</si>
  <si>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</si>
  <si>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</si>
  <si>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</si>
  <si>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</si>
  <si>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</si>
  <si>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</si>
  <si>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</si>
  <si>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</si>
  <si>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</si>
  <si>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</si>
  <si>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</si>
  <si>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</si>
  <si>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</si>
  <si>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</si>
  <si>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</si>
  <si>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</si>
  <si>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</si>
  <si>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</si>
  <si>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</si>
  <si>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</si>
  <si>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</si>
  <si>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</si>
  <si>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</si>
  <si>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</si>
  <si>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</si>
  <si>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</si>
  <si>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</si>
  <si>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</si>
  <si>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</si>
  <si>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</si>
  <si>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</si>
  <si>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</si>
  <si>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</si>
  <si>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</si>
  <si>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</si>
  <si>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</si>
  <si>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</si>
  <si>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</si>
  <si>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</si>
  <si>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</si>
  <si>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</si>
  <si>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</si>
  <si>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</si>
  <si>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</si>
  <si>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</si>
  <si>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</si>
  <si>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</si>
  <si>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</si>
  <si>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</si>
  <si>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</si>
  <si>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</si>
  <si>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</si>
  <si>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</si>
  <si>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</si>
  <si>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</si>
  <si>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</si>
  <si>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</si>
  <si>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</si>
  <si>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</si>
  <si>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</si>
  <si>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</si>
  <si>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</si>
  <si>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</si>
  <si>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</si>
  <si>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</si>
  <si>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</si>
  <si>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</si>
  <si>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</si>
  <si>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</si>
  <si>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</si>
  <si>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</si>
  <si>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</si>
  <si>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</si>
  <si>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</si>
  <si>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</si>
  <si>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</si>
  <si>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</si>
  <si>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</si>
  <si>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</si>
  <si>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</si>
  <si>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</si>
  <si>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</si>
  <si>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</si>
  <si>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</si>
  <si>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</si>
  <si>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</si>
  <si>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</si>
  <si>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</si>
  <si>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</si>
  <si>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</si>
  <si>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</si>
  <si>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</si>
  <si>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</si>
  <si>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</si>
  <si>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</si>
  <si>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</si>
  <si>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</si>
  <si>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</si>
  <si>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</si>
  <si>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1-4</t>
    </r>
    <r>
      <rPr>
        <sz val="11"/>
        <rFont val="標楷體"/>
        <family val="4"/>
        <charset val="136"/>
      </rPr>
      <t>月</t>
    </r>
    <phoneticPr fontId="11" type="noConversion"/>
  </si>
  <si>
    <r>
      <rPr>
        <sz val="11"/>
        <rFont val="Times New Roman"/>
        <family val="1"/>
      </rP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</si>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</sst>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32" xfId="0" applyFont="1" applyFill="1" applyBorder="1" applyAlignment="1">
      <alignment horizontal="right"/>
    </xf>
    <xf numFmtId="0" fontId="4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84"/>
  <sheetViews>
    <sheetView showGridLines="0" tabSelected="1" zoomScale="115" zoomScaleNormal="115" workbookViewId="0">
      <pane xSplit="3" ySplit="5" topLeftCell="D87" activePane="bottomRight" state="frozen"/>
      <selection pane="topRight" activeCell="D1" sqref="D1"/>
      <selection pane="bottomLeft" activeCell="A6" sqref="A6"/>
      <selection pane="bottomRight" activeCell="A123" sqref="A123:XFD134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7" t="s">
        <v>2</v>
      </c>
      <c r="E3" s="117"/>
      <c r="F3" s="5" t="s">
        <v>3</v>
      </c>
      <c r="G3" s="117" t="s">
        <v>4</v>
      </c>
      <c r="H3" s="117"/>
      <c r="I3" s="117"/>
      <c r="J3" s="117"/>
      <c r="K3" s="117"/>
      <c r="L3" s="117"/>
      <c r="M3" s="118" t="s">
        <v>118</v>
      </c>
      <c r="N3" s="118"/>
      <c r="O3" s="118"/>
      <c r="P3" s="118"/>
      <c r="Q3" s="118"/>
      <c r="R3" s="11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9" t="s">
        <v>9</v>
      </c>
      <c r="I4" s="119"/>
      <c r="J4" s="12" t="s">
        <v>10</v>
      </c>
      <c r="K4" s="120" t="s">
        <v>9</v>
      </c>
      <c r="L4" s="120"/>
      <c r="M4" s="10" t="s">
        <v>8</v>
      </c>
      <c r="N4" s="121" t="s">
        <v>9</v>
      </c>
      <c r="O4" s="121"/>
      <c r="P4" s="12" t="s">
        <v>10</v>
      </c>
      <c r="Q4" s="122" t="s">
        <v>9</v>
      </c>
      <c r="R4" s="12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4.1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SUM(G123:G134)</f>
        <v>64803199</v>
      </c>
      <c r="H122" s="25" t="s">
        <v>14</v>
      </c>
      <c r="I122" s="57">
        <f>(G122-G105)/G105*100</f>
        <v>-5.9705724475629722</v>
      </c>
      <c r="J122" s="58">
        <f>SUM(J123:J134)</f>
        <v>14053256</v>
      </c>
      <c r="K122" s="25" t="s">
        <v>14</v>
      </c>
      <c r="L122" s="57">
        <f>(J122-J105)/J105*100</f>
        <v>0.300918686292448</v>
      </c>
      <c r="M122" s="56">
        <f>SUM(M123:M134)</f>
        <v>46856</v>
      </c>
      <c r="N122" s="25" t="s">
        <v>14</v>
      </c>
      <c r="O122" s="57">
        <f>(M122-M105)/M105*100</f>
        <v>-7.9160443361370962</v>
      </c>
      <c r="P122" s="58">
        <f>SUM(P123:P134)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s="86" customFormat="1" ht="21" hidden="1" customHeight="1" x14ac:dyDescent="0.25">
      <c r="A123" s="77"/>
      <c r="B123" s="95" t="s">
        <v>120</v>
      </c>
      <c r="C123" s="47"/>
      <c r="D123" s="78">
        <v>7.0000000000000007E-2</v>
      </c>
      <c r="E123" s="79">
        <v>0.31</v>
      </c>
      <c r="F123" s="96" t="s">
        <v>129</v>
      </c>
      <c r="G123" s="80">
        <v>5925920</v>
      </c>
      <c r="H123" s="81">
        <v>23.316086328252457</v>
      </c>
      <c r="I123" s="81">
        <v>22.202890469386276</v>
      </c>
      <c r="J123" s="82">
        <v>1262274</v>
      </c>
      <c r="K123" s="81">
        <v>9.6325414637196793</v>
      </c>
      <c r="L123" s="81">
        <v>15.899800570742295</v>
      </c>
      <c r="M123" s="80">
        <v>4045</v>
      </c>
      <c r="N123" s="81">
        <v>12.111973392461199</v>
      </c>
      <c r="O123" s="81">
        <v>3.3205619412515963</v>
      </c>
      <c r="P123" s="82">
        <v>3917</v>
      </c>
      <c r="Q123" s="81">
        <v>59.292395282635212</v>
      </c>
      <c r="R123" s="83">
        <v>33.96032831737346</v>
      </c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ht="14.1" hidden="1" customHeight="1" x14ac:dyDescent="0.25">
      <c r="A124" s="1"/>
      <c r="B124" s="76" t="s">
        <v>76</v>
      </c>
      <c r="C124" s="47" t="s">
        <v>29</v>
      </c>
      <c r="D124" s="21">
        <v>0.06</v>
      </c>
      <c r="E124" s="29">
        <v>0.23</v>
      </c>
      <c r="F124" s="90" t="s">
        <v>131</v>
      </c>
      <c r="G124" s="32">
        <v>4818513</v>
      </c>
      <c r="H124" s="33">
        <v>-18.687511812511811</v>
      </c>
      <c r="I124" s="33">
        <v>-15.264500308975556</v>
      </c>
      <c r="J124" s="34">
        <v>931646</v>
      </c>
      <c r="K124" s="33">
        <v>-26.193045250080409</v>
      </c>
      <c r="L124" s="33">
        <v>-6.8136875892082855</v>
      </c>
      <c r="M124" s="32">
        <v>2883</v>
      </c>
      <c r="N124" s="33">
        <v>-28.72682323856613</v>
      </c>
      <c r="O124" s="33">
        <v>-22.416576964477933</v>
      </c>
      <c r="P124" s="34">
        <v>2188</v>
      </c>
      <c r="Q124" s="33">
        <v>-44.140924176665813</v>
      </c>
      <c r="R124" s="36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hidden="1" customHeight="1" x14ac:dyDescent="0.25">
      <c r="A125" s="1"/>
      <c r="B125" s="76" t="s">
        <v>77</v>
      </c>
      <c r="C125" s="47"/>
      <c r="D125" s="21">
        <v>0.06</v>
      </c>
      <c r="E125" s="29">
        <v>0.23</v>
      </c>
      <c r="F125" s="90" t="s">
        <v>132</v>
      </c>
      <c r="G125" s="32">
        <v>7073506</v>
      </c>
      <c r="H125" s="33">
        <v>46.798524773099089</v>
      </c>
      <c r="I125" s="33">
        <v>-6.8008999598401623</v>
      </c>
      <c r="J125" s="34">
        <v>1411227</v>
      </c>
      <c r="K125" s="33">
        <v>51.476741165635872</v>
      </c>
      <c r="L125" s="33">
        <v>3.9512811352512003</v>
      </c>
      <c r="M125" s="32">
        <v>4587</v>
      </c>
      <c r="N125" s="33">
        <v>59.105098855359003</v>
      </c>
      <c r="O125" s="33">
        <v>-15.039822189294313</v>
      </c>
      <c r="P125" s="34">
        <v>3315</v>
      </c>
      <c r="Q125" s="33">
        <v>51.508226691042047</v>
      </c>
      <c r="R125" s="36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109" customFormat="1" ht="19.5" hidden="1" customHeight="1" x14ac:dyDescent="0.25">
      <c r="A126" s="99"/>
      <c r="B126" s="98" t="s">
        <v>78</v>
      </c>
      <c r="C126" s="61"/>
      <c r="D126" s="100">
        <v>0.08</v>
      </c>
      <c r="E126" s="101">
        <v>0.24</v>
      </c>
      <c r="F126" s="102" t="s">
        <v>127</v>
      </c>
      <c r="G126" s="103">
        <v>3883392</v>
      </c>
      <c r="H126" s="104">
        <v>-45.1</v>
      </c>
      <c r="I126" s="104">
        <v>-9.7799999999999994</v>
      </c>
      <c r="J126" s="105">
        <v>965441</v>
      </c>
      <c r="K126" s="104">
        <v>-31.59</v>
      </c>
      <c r="L126" s="104">
        <v>-3.78</v>
      </c>
      <c r="M126" s="103">
        <v>3158</v>
      </c>
      <c r="N126" s="104">
        <v>-31.15</v>
      </c>
      <c r="O126" s="104">
        <v>-16.260000000000002</v>
      </c>
      <c r="P126" s="105">
        <v>2282</v>
      </c>
      <c r="Q126" s="104">
        <v>-31.16</v>
      </c>
      <c r="R126" s="106">
        <v>-1.68</v>
      </c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</row>
    <row r="127" spans="1:49" ht="12.75" hidden="1" customHeight="1" x14ac:dyDescent="0.25">
      <c r="A127" s="1"/>
      <c r="B127" s="76" t="s">
        <v>79</v>
      </c>
      <c r="C127" s="47"/>
      <c r="D127" s="21">
        <v>7.0000000000000007E-2</v>
      </c>
      <c r="E127" s="29">
        <v>0.21</v>
      </c>
      <c r="F127" s="91" t="s">
        <v>128</v>
      </c>
      <c r="G127" s="32">
        <v>6514433</v>
      </c>
      <c r="H127" s="74">
        <v>67.75</v>
      </c>
      <c r="I127" s="74">
        <v>-8.9700000000000006</v>
      </c>
      <c r="J127" s="34">
        <v>1287099</v>
      </c>
      <c r="K127" s="74">
        <v>33.32</v>
      </c>
      <c r="L127" s="74">
        <v>-0.94</v>
      </c>
      <c r="M127" s="32">
        <v>4263</v>
      </c>
      <c r="N127" s="74">
        <v>34.99</v>
      </c>
      <c r="O127" s="74">
        <v>-29.3</v>
      </c>
      <c r="P127" s="34">
        <v>2749</v>
      </c>
      <c r="Q127" s="74">
        <v>20.46</v>
      </c>
      <c r="R127" s="75">
        <v>-21.01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hidden="1" customHeight="1" x14ac:dyDescent="0.25">
      <c r="A128" s="1"/>
      <c r="B128" s="76" t="s">
        <v>80</v>
      </c>
      <c r="C128" s="47"/>
      <c r="D128" s="21">
        <v>7.0000000000000007E-2</v>
      </c>
      <c r="E128" s="29">
        <v>0.19</v>
      </c>
      <c r="F128" s="91" t="s">
        <v>129</v>
      </c>
      <c r="G128" s="32">
        <v>5266093</v>
      </c>
      <c r="H128" s="74">
        <v>-19.16</v>
      </c>
      <c r="I128" s="74">
        <v>-5.71</v>
      </c>
      <c r="J128" s="34">
        <v>1197613</v>
      </c>
      <c r="K128" s="74">
        <v>-6.95</v>
      </c>
      <c r="L128" s="74">
        <v>4.84</v>
      </c>
      <c r="M128" s="32">
        <v>3818</v>
      </c>
      <c r="N128" s="74">
        <v>-10.44</v>
      </c>
      <c r="O128" s="74">
        <v>-16.12</v>
      </c>
      <c r="P128" s="34">
        <v>2217</v>
      </c>
      <c r="Q128" s="74">
        <v>-19.350000000000001</v>
      </c>
      <c r="R128" s="75">
        <v>-28.32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86" customFormat="1" ht="19.5" hidden="1" customHeight="1" x14ac:dyDescent="0.25">
      <c r="A129" s="77"/>
      <c r="B129" s="95" t="s">
        <v>81</v>
      </c>
      <c r="C129" s="47"/>
      <c r="D129" s="78">
        <v>0.08</v>
      </c>
      <c r="E129" s="79">
        <v>0.25</v>
      </c>
      <c r="F129" s="92" t="s">
        <v>133</v>
      </c>
      <c r="G129" s="80">
        <v>4160038</v>
      </c>
      <c r="H129" s="88">
        <v>-21</v>
      </c>
      <c r="I129" s="88">
        <v>-12.14</v>
      </c>
      <c r="J129" s="82">
        <v>1128863</v>
      </c>
      <c r="K129" s="88">
        <v>-5.74</v>
      </c>
      <c r="L129" s="88">
        <v>2.4900000000000002</v>
      </c>
      <c r="M129" s="80">
        <v>3305</v>
      </c>
      <c r="N129" s="88">
        <v>-13.44</v>
      </c>
      <c r="O129" s="88">
        <v>-11.42</v>
      </c>
      <c r="P129" s="82">
        <v>2832</v>
      </c>
      <c r="Q129" s="88">
        <v>27.74</v>
      </c>
      <c r="R129" s="89">
        <v>7.84</v>
      </c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86" customFormat="1" ht="12.75" hidden="1" customHeight="1" x14ac:dyDescent="0.25">
      <c r="A130" s="77"/>
      <c r="B130" s="95" t="s">
        <v>123</v>
      </c>
      <c r="C130" s="47"/>
      <c r="D130" s="78">
        <v>7.0000000000000007E-2</v>
      </c>
      <c r="E130" s="79">
        <v>0.21</v>
      </c>
      <c r="F130" s="92" t="s">
        <v>134</v>
      </c>
      <c r="G130" s="80">
        <v>6757174</v>
      </c>
      <c r="H130" s="88">
        <v>62.43</v>
      </c>
      <c r="I130" s="88">
        <v>-1.21</v>
      </c>
      <c r="J130" s="82">
        <v>1420558</v>
      </c>
      <c r="K130" s="88">
        <v>25.84</v>
      </c>
      <c r="L130" s="88">
        <v>7.86</v>
      </c>
      <c r="M130" s="80">
        <v>4531</v>
      </c>
      <c r="N130" s="88">
        <v>37.1</v>
      </c>
      <c r="O130" s="88">
        <v>7.93</v>
      </c>
      <c r="P130" s="82">
        <v>3001</v>
      </c>
      <c r="Q130" s="88">
        <v>5.97</v>
      </c>
      <c r="R130" s="89">
        <v>-19.02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hidden="1" customHeight="1" x14ac:dyDescent="0.25">
      <c r="A131" s="77"/>
      <c r="B131" s="95" t="s">
        <v>83</v>
      </c>
      <c r="C131" s="47"/>
      <c r="D131" s="78">
        <v>0.08</v>
      </c>
      <c r="E131" s="79">
        <v>0.28000000000000003</v>
      </c>
      <c r="F131" s="92" t="s">
        <v>129</v>
      </c>
      <c r="G131" s="80">
        <v>5455004</v>
      </c>
      <c r="H131" s="88">
        <f>ROUND((G131-G130)/G130*100,2)</f>
        <v>-19.27</v>
      </c>
      <c r="I131" s="88">
        <f>(ROUND((G131-G117)/G117*100,2))</f>
        <v>-5.08</v>
      </c>
      <c r="J131" s="82">
        <v>1162203</v>
      </c>
      <c r="K131" s="88">
        <f>ROUND((J131-J130)/J130*100,2)</f>
        <v>-18.190000000000001</v>
      </c>
      <c r="L131" s="88">
        <f>ROUND((J131-J117)/J117*100,2)</f>
        <v>-1.88</v>
      </c>
      <c r="M131" s="80">
        <v>4121</v>
      </c>
      <c r="N131" s="88">
        <f>ROUND((M131-M130)/M130*100,2)</f>
        <v>-9.0500000000000007</v>
      </c>
      <c r="O131" s="88">
        <f>ROUND((M131-M117)/M117*100,2)</f>
        <v>5.56</v>
      </c>
      <c r="P131" s="82">
        <v>3212</v>
      </c>
      <c r="Q131" s="88">
        <f>ROUND((P131-P130)/P130*100,2)</f>
        <v>7.03</v>
      </c>
      <c r="R131" s="89">
        <f>ROUND((P131-P117)/P117*100,2)</f>
        <v>-6.44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9.5" hidden="1" customHeight="1" x14ac:dyDescent="0.25">
      <c r="A132" s="77"/>
      <c r="B132" s="95" t="s">
        <v>84</v>
      </c>
      <c r="C132" s="47"/>
      <c r="D132" s="78">
        <v>7.6082988392452394E-2</v>
      </c>
      <c r="E132" s="79">
        <v>0.29137217188097025</v>
      </c>
      <c r="F132" s="92" t="s">
        <v>135</v>
      </c>
      <c r="G132" s="80">
        <v>5212729</v>
      </c>
      <c r="H132" s="88">
        <v>-4.4400000000000004</v>
      </c>
      <c r="I132" s="88">
        <v>15.99</v>
      </c>
      <c r="J132" s="82">
        <v>1083494</v>
      </c>
      <c r="K132" s="88">
        <v>-6.77</v>
      </c>
      <c r="L132" s="88">
        <v>5.09</v>
      </c>
      <c r="M132" s="80">
        <v>3966</v>
      </c>
      <c r="N132" s="88">
        <v>-3.76</v>
      </c>
      <c r="O132" s="88">
        <v>12.93</v>
      </c>
      <c r="P132" s="82">
        <v>3157</v>
      </c>
      <c r="Q132" s="88">
        <v>-1.71</v>
      </c>
      <c r="R132" s="89">
        <v>19.309999999999999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85</v>
      </c>
      <c r="C133" s="47"/>
      <c r="D133" s="78">
        <v>7.6605656420186963E-2</v>
      </c>
      <c r="E133" s="79">
        <v>0.27635079046404126</v>
      </c>
      <c r="F133" s="92" t="s">
        <v>136</v>
      </c>
      <c r="G133" s="80">
        <v>5371666</v>
      </c>
      <c r="H133" s="88">
        <v>3.05</v>
      </c>
      <c r="I133" s="88">
        <v>-24.62</v>
      </c>
      <c r="J133" s="82">
        <v>1131171</v>
      </c>
      <c r="K133" s="88">
        <v>4.4000000000000004</v>
      </c>
      <c r="L133" s="88">
        <v>-15.22</v>
      </c>
      <c r="M133" s="80">
        <v>4115</v>
      </c>
      <c r="N133" s="88">
        <v>3.76</v>
      </c>
      <c r="O133" s="88">
        <v>-9.52</v>
      </c>
      <c r="P133" s="82">
        <v>3126</v>
      </c>
      <c r="Q133" s="88">
        <v>-0.98</v>
      </c>
      <c r="R133" s="89">
        <v>-21.93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hidden="1" customHeight="1" x14ac:dyDescent="0.25">
      <c r="A134" s="77"/>
      <c r="B134" s="95" t="s">
        <v>86</v>
      </c>
      <c r="C134" s="47"/>
      <c r="D134" s="78">
        <v>9.3109976307818282E-2</v>
      </c>
      <c r="E134" s="79">
        <v>0.27349913732530723</v>
      </c>
      <c r="F134" s="92" t="s">
        <v>137</v>
      </c>
      <c r="G134" s="80">
        <v>4364731</v>
      </c>
      <c r="H134" s="88">
        <v>-18.75</v>
      </c>
      <c r="I134" s="88">
        <v>-9.17</v>
      </c>
      <c r="J134" s="82">
        <v>1071667</v>
      </c>
      <c r="K134" s="88">
        <v>-5.26</v>
      </c>
      <c r="L134" s="88">
        <v>-6.92</v>
      </c>
      <c r="M134" s="80">
        <v>4064</v>
      </c>
      <c r="N134" s="88">
        <v>-1.24</v>
      </c>
      <c r="O134" s="88">
        <v>12.64</v>
      </c>
      <c r="P134" s="82">
        <v>2931</v>
      </c>
      <c r="Q134" s="88">
        <v>-6.24</v>
      </c>
      <c r="R134" s="89">
        <v>19.190000000000001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customHeight="1" x14ac:dyDescent="0.25">
      <c r="A135" s="77"/>
      <c r="B135" s="95" t="s">
        <v>138</v>
      </c>
      <c r="C135" s="47" t="s">
        <v>140</v>
      </c>
      <c r="D135" s="78">
        <f>M135/G135*100</f>
        <v>6.8139439544017869E-2</v>
      </c>
      <c r="E135" s="79">
        <f>P135/J135*100</f>
        <v>0.31022998406401281</v>
      </c>
      <c r="F135" s="92" t="s">
        <v>139</v>
      </c>
      <c r="G135" s="80">
        <v>6049360</v>
      </c>
      <c r="H135" s="88">
        <f t="shared" ref="H135:H140" si="4">ROUND((G135-G134)/G134*100,2)</f>
        <v>38.6</v>
      </c>
      <c r="I135" s="88">
        <f t="shared" ref="I135:I140" si="5">(ROUND((G135-G123)/G123*100,2))</f>
        <v>2.08</v>
      </c>
      <c r="J135" s="82">
        <v>1130774</v>
      </c>
      <c r="K135" s="88">
        <f t="shared" ref="K135:K140" si="6">ROUND((J135-J134)/J134*100,2)</f>
        <v>5.52</v>
      </c>
      <c r="L135" s="88">
        <f t="shared" ref="L135:L140" si="7">ROUND((J135-J123)/J123*100,2)</f>
        <v>-10.42</v>
      </c>
      <c r="M135" s="80">
        <v>4122</v>
      </c>
      <c r="N135" s="88">
        <f t="shared" ref="N135:N140" si="8">ROUND((M135-M134)/M134*100,2)</f>
        <v>1.43</v>
      </c>
      <c r="O135" s="88">
        <f t="shared" ref="O135:O140" si="9">ROUND((M135-M123)/M123*100,2)</f>
        <v>1.9</v>
      </c>
      <c r="P135" s="82">
        <v>3508</v>
      </c>
      <c r="Q135" s="88">
        <f t="shared" ref="Q135:Q140" si="10">ROUND((P135-P134)/P134*100,2)</f>
        <v>19.690000000000001</v>
      </c>
      <c r="R135" s="89">
        <f t="shared" ref="R135:R140" si="11">ROUND((P135-P123)/P123*100,2)</f>
        <v>-10.44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customHeight="1" x14ac:dyDescent="0.25">
      <c r="A136" s="77"/>
      <c r="B136" s="95" t="s">
        <v>76</v>
      </c>
      <c r="C136" s="47"/>
      <c r="D136" s="78">
        <f>M136/G136*100</f>
        <v>7.1602802062023824E-2</v>
      </c>
      <c r="E136" s="79">
        <f>P136/J136*100</f>
        <v>0.23575784703814406</v>
      </c>
      <c r="F136" s="92" t="s">
        <v>124</v>
      </c>
      <c r="G136" s="80">
        <v>3506846</v>
      </c>
      <c r="H136" s="88">
        <f t="shared" si="4"/>
        <v>-42.03</v>
      </c>
      <c r="I136" s="88">
        <f t="shared" si="5"/>
        <v>-27.22</v>
      </c>
      <c r="J136" s="82">
        <v>886927</v>
      </c>
      <c r="K136" s="88">
        <f t="shared" si="6"/>
        <v>-21.56</v>
      </c>
      <c r="L136" s="88">
        <f t="shared" si="7"/>
        <v>-4.8</v>
      </c>
      <c r="M136" s="80">
        <v>2511</v>
      </c>
      <c r="N136" s="88">
        <f t="shared" si="8"/>
        <v>-39.08</v>
      </c>
      <c r="O136" s="88">
        <f t="shared" si="9"/>
        <v>-12.9</v>
      </c>
      <c r="P136" s="82">
        <v>2091</v>
      </c>
      <c r="Q136" s="88">
        <f t="shared" si="10"/>
        <v>-40.39</v>
      </c>
      <c r="R136" s="89">
        <f t="shared" si="11"/>
        <v>-4.43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109" customFormat="1" ht="12.75" customHeight="1" x14ac:dyDescent="0.25">
      <c r="A137" s="99"/>
      <c r="B137" s="110" t="s">
        <v>142</v>
      </c>
      <c r="C137" s="61"/>
      <c r="D137" s="100">
        <f>M137/G137*100</f>
        <v>7.1309266927873677E-2</v>
      </c>
      <c r="E137" s="101">
        <v>0.26</v>
      </c>
      <c r="F137" s="102" t="s">
        <v>143</v>
      </c>
      <c r="G137" s="103">
        <v>6530708</v>
      </c>
      <c r="H137" s="104">
        <f t="shared" si="4"/>
        <v>86.23</v>
      </c>
      <c r="I137" s="104">
        <f t="shared" si="5"/>
        <v>-7.67</v>
      </c>
      <c r="J137" s="105">
        <v>1308034</v>
      </c>
      <c r="K137" s="104">
        <f t="shared" si="6"/>
        <v>47.48</v>
      </c>
      <c r="L137" s="104">
        <f t="shared" si="7"/>
        <v>-7.31</v>
      </c>
      <c r="M137" s="103">
        <v>4657</v>
      </c>
      <c r="N137" s="104">
        <f t="shared" si="8"/>
        <v>85.46</v>
      </c>
      <c r="O137" s="104">
        <f t="shared" si="9"/>
        <v>1.53</v>
      </c>
      <c r="P137" s="105">
        <v>3389</v>
      </c>
      <c r="Q137" s="104">
        <f t="shared" si="10"/>
        <v>62.08</v>
      </c>
      <c r="R137" s="106">
        <f t="shared" si="11"/>
        <v>2.23</v>
      </c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</row>
    <row r="138" spans="1:49" s="109" customFormat="1" ht="19.5" customHeight="1" x14ac:dyDescent="0.25">
      <c r="A138" s="99"/>
      <c r="B138" s="111" t="s">
        <v>144</v>
      </c>
      <c r="C138" s="61"/>
      <c r="D138" s="100">
        <v>0.09</v>
      </c>
      <c r="E138" s="101">
        <v>0.27</v>
      </c>
      <c r="F138" s="102" t="s">
        <v>145</v>
      </c>
      <c r="G138" s="103">
        <v>3444713</v>
      </c>
      <c r="H138" s="104">
        <f t="shared" si="4"/>
        <v>-47.25</v>
      </c>
      <c r="I138" s="104">
        <f t="shared" si="5"/>
        <v>-11.3</v>
      </c>
      <c r="J138" s="105">
        <v>841663</v>
      </c>
      <c r="K138" s="104">
        <f t="shared" si="6"/>
        <v>-35.65</v>
      </c>
      <c r="L138" s="104">
        <f t="shared" si="7"/>
        <v>-12.82</v>
      </c>
      <c r="M138" s="103">
        <v>2964</v>
      </c>
      <c r="N138" s="104">
        <f t="shared" si="8"/>
        <v>-36.35</v>
      </c>
      <c r="O138" s="104">
        <f t="shared" si="9"/>
        <v>-6.14</v>
      </c>
      <c r="P138" s="105">
        <v>2272</v>
      </c>
      <c r="Q138" s="104">
        <f t="shared" si="10"/>
        <v>-32.96</v>
      </c>
      <c r="R138" s="106">
        <f t="shared" si="11"/>
        <v>-0.44</v>
      </c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</row>
    <row r="139" spans="1:49" s="109" customFormat="1" ht="12.75" customHeight="1" x14ac:dyDescent="0.25">
      <c r="A139" s="99"/>
      <c r="B139" s="111" t="s">
        <v>146</v>
      </c>
      <c r="C139" s="61"/>
      <c r="D139" s="100">
        <v>7.0000000000000007E-2</v>
      </c>
      <c r="E139" s="101">
        <v>0.3</v>
      </c>
      <c r="F139" s="102" t="s">
        <v>147</v>
      </c>
      <c r="G139" s="103">
        <v>6196381</v>
      </c>
      <c r="H139" s="104">
        <f t="shared" si="4"/>
        <v>79.88</v>
      </c>
      <c r="I139" s="104">
        <f t="shared" si="5"/>
        <v>-4.88</v>
      </c>
      <c r="J139" s="105">
        <v>1216705</v>
      </c>
      <c r="K139" s="104">
        <f t="shared" si="6"/>
        <v>44.56</v>
      </c>
      <c r="L139" s="104">
        <f t="shared" si="7"/>
        <v>-5.47</v>
      </c>
      <c r="M139" s="103">
        <v>4550</v>
      </c>
      <c r="N139" s="104">
        <f t="shared" si="8"/>
        <v>53.51</v>
      </c>
      <c r="O139" s="104">
        <f t="shared" si="9"/>
        <v>6.73</v>
      </c>
      <c r="P139" s="105">
        <v>3620</v>
      </c>
      <c r="Q139" s="104">
        <f t="shared" si="10"/>
        <v>59.33</v>
      </c>
      <c r="R139" s="106">
        <f t="shared" si="11"/>
        <v>31.68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2.75" customHeight="1" x14ac:dyDescent="0.25">
      <c r="A140" s="99"/>
      <c r="B140" s="111" t="s">
        <v>148</v>
      </c>
      <c r="C140" s="61"/>
      <c r="D140" s="100">
        <v>0.08</v>
      </c>
      <c r="E140" s="101">
        <v>0.26</v>
      </c>
      <c r="F140" s="102" t="s">
        <v>149</v>
      </c>
      <c r="G140" s="103">
        <v>4805909</v>
      </c>
      <c r="H140" s="104">
        <f t="shared" si="4"/>
        <v>-22.44</v>
      </c>
      <c r="I140" s="104">
        <f t="shared" si="5"/>
        <v>-8.74</v>
      </c>
      <c r="J140" s="105">
        <v>1068534</v>
      </c>
      <c r="K140" s="104">
        <f t="shared" si="6"/>
        <v>-12.18</v>
      </c>
      <c r="L140" s="104">
        <f t="shared" si="7"/>
        <v>-10.78</v>
      </c>
      <c r="M140" s="103">
        <v>3743</v>
      </c>
      <c r="N140" s="104">
        <f t="shared" si="8"/>
        <v>-17.739999999999998</v>
      </c>
      <c r="O140" s="104">
        <f t="shared" si="9"/>
        <v>-1.96</v>
      </c>
      <c r="P140" s="105">
        <v>2830</v>
      </c>
      <c r="Q140" s="104">
        <f t="shared" si="10"/>
        <v>-21.82</v>
      </c>
      <c r="R140" s="106">
        <f t="shared" si="11"/>
        <v>27.65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customHeight="1" x14ac:dyDescent="0.25">
      <c r="A141" s="99"/>
      <c r="B141" s="111" t="s">
        <v>151</v>
      </c>
      <c r="C141" s="61"/>
      <c r="D141" s="100">
        <v>7.0000000000000007E-2</v>
      </c>
      <c r="E141" s="101">
        <v>0.22</v>
      </c>
      <c r="F141" s="102" t="s">
        <v>150</v>
      </c>
      <c r="G141" s="103">
        <v>4701904</v>
      </c>
      <c r="H141" s="104">
        <f t="shared" ref="H141" si="12">ROUND((G141-G140)/G140*100,2)</f>
        <v>-2.16</v>
      </c>
      <c r="I141" s="104">
        <f t="shared" ref="I141" si="13">(ROUND((G141-G129)/G129*100,2))</f>
        <v>13.03</v>
      </c>
      <c r="J141" s="105">
        <v>1116993</v>
      </c>
      <c r="K141" s="104">
        <f t="shared" ref="K141" si="14">ROUND((J141-J140)/J140*100,2)</f>
        <v>4.54</v>
      </c>
      <c r="L141" s="104">
        <f t="shared" ref="L141" si="15">ROUND((J141-J129)/J129*100,2)</f>
        <v>-1.05</v>
      </c>
      <c r="M141" s="103">
        <v>3391</v>
      </c>
      <c r="N141" s="104">
        <f t="shared" ref="N141" si="16">ROUND((M141-M140)/M140*100,2)</f>
        <v>-9.4</v>
      </c>
      <c r="O141" s="104">
        <f t="shared" ref="O141" si="17">ROUND((M141-M129)/M129*100,2)</f>
        <v>2.6</v>
      </c>
      <c r="P141" s="105">
        <v>2447</v>
      </c>
      <c r="Q141" s="104">
        <f t="shared" ref="Q141" si="18">ROUND((P141-P140)/P140*100,2)</f>
        <v>-13.53</v>
      </c>
      <c r="R141" s="106">
        <f t="shared" ref="R141" si="19">ROUND((P141-P129)/P129*100,2)</f>
        <v>-13.59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customHeight="1" x14ac:dyDescent="0.25">
      <c r="A142" s="99"/>
      <c r="B142" s="110" t="s">
        <v>82</v>
      </c>
      <c r="C142" s="61"/>
      <c r="D142" s="100">
        <v>0.08</v>
      </c>
      <c r="E142" s="101">
        <v>0.27</v>
      </c>
      <c r="F142" s="102" t="s">
        <v>152</v>
      </c>
      <c r="G142" s="103">
        <v>5407702</v>
      </c>
      <c r="H142" s="104">
        <f t="shared" ref="H142:H147" si="20">ROUND((G142-G141)/G141*100,2)</f>
        <v>15.01</v>
      </c>
      <c r="I142" s="104">
        <f t="shared" ref="I142:I147" si="21">(ROUND((G142-G130)/G130*100,2))</f>
        <v>-19.97</v>
      </c>
      <c r="J142" s="105">
        <v>1142793</v>
      </c>
      <c r="K142" s="104">
        <f t="shared" ref="K142:K147" si="22">ROUND((J142-J141)/J141*100,2)</f>
        <v>2.31</v>
      </c>
      <c r="L142" s="104">
        <f t="shared" ref="L142:L147" si="23">ROUND((J142-J130)/J130*100,2)</f>
        <v>-19.55</v>
      </c>
      <c r="M142" s="103">
        <v>4239</v>
      </c>
      <c r="N142" s="104">
        <f t="shared" ref="N142:N147" si="24">ROUND((M142-M141)/M141*100,2)</f>
        <v>25.01</v>
      </c>
      <c r="O142" s="104">
        <f t="shared" ref="O142:O147" si="25">ROUND((M142-M130)/M130*100,2)</f>
        <v>-6.44</v>
      </c>
      <c r="P142" s="105">
        <v>3034</v>
      </c>
      <c r="Q142" s="104">
        <f t="shared" ref="Q142:Q147" si="26">ROUND((P142-P141)/P141*100,2)</f>
        <v>23.99</v>
      </c>
      <c r="R142" s="106">
        <f t="shared" ref="R142:R147" si="27">ROUND((P142-P130)/P130*100,2)</f>
        <v>1.1000000000000001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2.75" customHeight="1" x14ac:dyDescent="0.25">
      <c r="A143" s="99"/>
      <c r="B143" s="110" t="s">
        <v>83</v>
      </c>
      <c r="C143" s="61"/>
      <c r="D143" s="100">
        <v>7.0000000000000007E-2</v>
      </c>
      <c r="E143" s="101">
        <v>0.24</v>
      </c>
      <c r="F143" s="102" t="s">
        <v>153</v>
      </c>
      <c r="G143" s="103">
        <v>3839635</v>
      </c>
      <c r="H143" s="104">
        <f t="shared" si="20"/>
        <v>-29</v>
      </c>
      <c r="I143" s="104">
        <f t="shared" si="21"/>
        <v>-29.61</v>
      </c>
      <c r="J143" s="105">
        <v>944627</v>
      </c>
      <c r="K143" s="104">
        <f t="shared" si="22"/>
        <v>-17.34</v>
      </c>
      <c r="L143" s="104">
        <f t="shared" si="23"/>
        <v>-18.72</v>
      </c>
      <c r="M143" s="103">
        <v>2734</v>
      </c>
      <c r="N143" s="104">
        <f t="shared" si="24"/>
        <v>-35.5</v>
      </c>
      <c r="O143" s="104">
        <f t="shared" si="25"/>
        <v>-33.659999999999997</v>
      </c>
      <c r="P143" s="105">
        <v>2267</v>
      </c>
      <c r="Q143" s="104">
        <f t="shared" si="26"/>
        <v>-25.28</v>
      </c>
      <c r="R143" s="106">
        <f t="shared" si="27"/>
        <v>-29.42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9.5" customHeight="1" x14ac:dyDescent="0.25">
      <c r="A144" s="99"/>
      <c r="B144" s="110" t="s">
        <v>154</v>
      </c>
      <c r="C144" s="61"/>
      <c r="D144" s="100">
        <v>7.0000000000000007E-2</v>
      </c>
      <c r="E144" s="101">
        <v>0.34</v>
      </c>
      <c r="F144" s="102" t="s">
        <v>155</v>
      </c>
      <c r="G144" s="103">
        <v>6040575</v>
      </c>
      <c r="H144" s="104">
        <f t="shared" si="20"/>
        <v>57.32</v>
      </c>
      <c r="I144" s="104">
        <f t="shared" si="21"/>
        <v>15.88</v>
      </c>
      <c r="J144" s="105">
        <v>1159006</v>
      </c>
      <c r="K144" s="104">
        <f t="shared" si="22"/>
        <v>22.69</v>
      </c>
      <c r="L144" s="104">
        <f t="shared" si="23"/>
        <v>6.97</v>
      </c>
      <c r="M144" s="103">
        <v>4444</v>
      </c>
      <c r="N144" s="104">
        <f t="shared" si="24"/>
        <v>62.55</v>
      </c>
      <c r="O144" s="104">
        <f t="shared" si="25"/>
        <v>12.05</v>
      </c>
      <c r="P144" s="105">
        <v>3938</v>
      </c>
      <c r="Q144" s="104">
        <f t="shared" si="26"/>
        <v>73.709999999999994</v>
      </c>
      <c r="R144" s="106">
        <f t="shared" si="27"/>
        <v>24.74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customHeight="1" x14ac:dyDescent="0.25">
      <c r="A145" s="99"/>
      <c r="B145" s="110" t="s">
        <v>156</v>
      </c>
      <c r="C145" s="61"/>
      <c r="D145" s="100">
        <v>7.0000000000000007E-2</v>
      </c>
      <c r="E145" s="101">
        <v>0.28000000000000003</v>
      </c>
      <c r="F145" s="102" t="s">
        <v>157</v>
      </c>
      <c r="G145" s="103">
        <v>5040834</v>
      </c>
      <c r="H145" s="104">
        <f t="shared" si="20"/>
        <v>-16.55</v>
      </c>
      <c r="I145" s="104">
        <f t="shared" si="21"/>
        <v>-6.16</v>
      </c>
      <c r="J145" s="105">
        <v>1093544</v>
      </c>
      <c r="K145" s="104">
        <f t="shared" si="22"/>
        <v>-5.65</v>
      </c>
      <c r="L145" s="104">
        <f t="shared" si="23"/>
        <v>-3.33</v>
      </c>
      <c r="M145" s="103">
        <v>3625</v>
      </c>
      <c r="N145" s="104">
        <f t="shared" si="24"/>
        <v>-18.43</v>
      </c>
      <c r="O145" s="104">
        <f t="shared" si="25"/>
        <v>-11.91</v>
      </c>
      <c r="P145" s="105">
        <v>3061</v>
      </c>
      <c r="Q145" s="104">
        <f t="shared" si="26"/>
        <v>-22.27</v>
      </c>
      <c r="R145" s="106">
        <f t="shared" si="27"/>
        <v>-2.08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2.75" customHeight="1" x14ac:dyDescent="0.25">
      <c r="A146" s="99"/>
      <c r="B146" s="110" t="s">
        <v>158</v>
      </c>
      <c r="C146" s="61"/>
      <c r="D146" s="100">
        <v>0.08</v>
      </c>
      <c r="E146" s="101">
        <v>0.27</v>
      </c>
      <c r="F146" s="102" t="s">
        <v>159</v>
      </c>
      <c r="G146" s="103">
        <v>3804464</v>
      </c>
      <c r="H146" s="104">
        <f t="shared" si="20"/>
        <v>-24.53</v>
      </c>
      <c r="I146" s="104">
        <f t="shared" si="21"/>
        <v>-12.84</v>
      </c>
      <c r="J146" s="105">
        <v>1003147</v>
      </c>
      <c r="K146" s="104">
        <f t="shared" si="22"/>
        <v>-8.27</v>
      </c>
      <c r="L146" s="104">
        <f t="shared" si="23"/>
        <v>-6.39</v>
      </c>
      <c r="M146" s="103">
        <v>3006</v>
      </c>
      <c r="N146" s="104">
        <f t="shared" si="24"/>
        <v>-17.079999999999998</v>
      </c>
      <c r="O146" s="104">
        <f t="shared" si="25"/>
        <v>-26.03</v>
      </c>
      <c r="P146" s="105">
        <v>2705</v>
      </c>
      <c r="Q146" s="104">
        <f t="shared" si="26"/>
        <v>-11.63</v>
      </c>
      <c r="R146" s="106">
        <f t="shared" si="27"/>
        <v>-7.71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8" customFormat="1" ht="19.5" customHeight="1" x14ac:dyDescent="0.25">
      <c r="A147" s="99"/>
      <c r="B147" s="110" t="s">
        <v>160</v>
      </c>
      <c r="C147" s="61"/>
      <c r="D147" s="100">
        <v>7.0000000000000007E-2</v>
      </c>
      <c r="E147" s="101">
        <v>0.28999999999999998</v>
      </c>
      <c r="F147" s="102" t="s">
        <v>147</v>
      </c>
      <c r="G147" s="103">
        <v>6218844</v>
      </c>
      <c r="H147" s="104">
        <f t="shared" si="20"/>
        <v>63.46</v>
      </c>
      <c r="I147" s="104">
        <f t="shared" si="21"/>
        <v>2.8</v>
      </c>
      <c r="J147" s="105">
        <v>1290359</v>
      </c>
      <c r="K147" s="104">
        <f t="shared" si="22"/>
        <v>28.63</v>
      </c>
      <c r="L147" s="104">
        <f t="shared" si="23"/>
        <v>14.11</v>
      </c>
      <c r="M147" s="103">
        <v>4163</v>
      </c>
      <c r="N147" s="104">
        <f t="shared" si="24"/>
        <v>38.49</v>
      </c>
      <c r="O147" s="104">
        <f t="shared" si="25"/>
        <v>0.99</v>
      </c>
      <c r="P147" s="105">
        <v>3794</v>
      </c>
      <c r="Q147" s="104">
        <f t="shared" si="26"/>
        <v>40.26</v>
      </c>
      <c r="R147" s="106">
        <f t="shared" si="27"/>
        <v>8.15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</row>
    <row r="148" spans="1:49" s="108" customFormat="1" ht="12.75" customHeight="1" x14ac:dyDescent="0.25">
      <c r="A148" s="99"/>
      <c r="B148" s="110" t="s">
        <v>76</v>
      </c>
      <c r="C148" s="61" t="s">
        <v>29</v>
      </c>
      <c r="D148" s="100">
        <v>7.0000000000000007E-2</v>
      </c>
      <c r="E148" s="101">
        <v>0.28999999999999998</v>
      </c>
      <c r="F148" s="102" t="s">
        <v>161</v>
      </c>
      <c r="G148" s="103">
        <v>4286649</v>
      </c>
      <c r="H148" s="104">
        <f>ROUND((G148-G147)/G147*100,2)</f>
        <v>-31.07</v>
      </c>
      <c r="I148" s="104">
        <f>(ROUND((G148-G136)/G136*100,2))</f>
        <v>22.24</v>
      </c>
      <c r="J148" s="105">
        <v>908635</v>
      </c>
      <c r="K148" s="104">
        <f>ROUND((J148-J147)/J147*100,2)</f>
        <v>-29.58</v>
      </c>
      <c r="L148" s="104">
        <f>ROUND((J148-J136)/J136*100,2)</f>
        <v>2.4500000000000002</v>
      </c>
      <c r="M148" s="103">
        <v>2828</v>
      </c>
      <c r="N148" s="104">
        <f>ROUND((M148-M147)/M147*100,2)</f>
        <v>-32.07</v>
      </c>
      <c r="O148" s="104">
        <f>ROUND((M148-M136)/M136*100,2)</f>
        <v>12.62</v>
      </c>
      <c r="P148" s="105">
        <v>2629</v>
      </c>
      <c r="Q148" s="104">
        <f>ROUND((P148-P147)/P147*100,2)</f>
        <v>-30.71</v>
      </c>
      <c r="R148" s="106">
        <f>ROUND((P148-P136)/P136*100,2)</f>
        <v>25.73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</row>
    <row r="149" spans="1:49" s="108" customFormat="1" ht="12.75" customHeight="1" x14ac:dyDescent="0.25">
      <c r="A149" s="99"/>
      <c r="B149" s="110" t="s">
        <v>162</v>
      </c>
      <c r="C149" s="61"/>
      <c r="D149" s="100">
        <v>0.08</v>
      </c>
      <c r="E149" s="101">
        <v>0.32</v>
      </c>
      <c r="F149" s="102" t="s">
        <v>163</v>
      </c>
      <c r="G149" s="103">
        <v>3796874</v>
      </c>
      <c r="H149" s="104">
        <f>ROUND((G149-G148)/G148*100,2)</f>
        <v>-11.43</v>
      </c>
      <c r="I149" s="104">
        <f>(ROUND((G149-G137)/G137*100,2))</f>
        <v>-41.86</v>
      </c>
      <c r="J149" s="105">
        <v>987232</v>
      </c>
      <c r="K149" s="104">
        <f>ROUND((J149-J148)/J148*100,2)</f>
        <v>8.65</v>
      </c>
      <c r="L149" s="104">
        <f>ROUND((J149-J137)/J137*100,2)</f>
        <v>-24.53</v>
      </c>
      <c r="M149" s="103">
        <v>2972</v>
      </c>
      <c r="N149" s="104">
        <f>ROUND((M149-M148)/M148*100,2)</f>
        <v>5.09</v>
      </c>
      <c r="O149" s="104">
        <f>ROUND((M149-M137)/M137*100,2)</f>
        <v>-36.18</v>
      </c>
      <c r="P149" s="105">
        <v>3182</v>
      </c>
      <c r="Q149" s="104">
        <f>ROUND((P149-P148)/P148*100,2)</f>
        <v>21.03</v>
      </c>
      <c r="R149" s="106">
        <f>ROUND((P149-P137)/P137*100,2)</f>
        <v>-6.11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</row>
    <row r="150" spans="1:49" s="108" customFormat="1" ht="12.75" customHeight="1" x14ac:dyDescent="0.25">
      <c r="A150" s="99"/>
      <c r="B150" s="110" t="s">
        <v>78</v>
      </c>
      <c r="C150" s="61"/>
      <c r="D150" s="100">
        <v>0.08</v>
      </c>
      <c r="E150" s="101">
        <v>0.3</v>
      </c>
      <c r="F150" s="102" t="s">
        <v>166</v>
      </c>
      <c r="G150" s="103">
        <v>5433245</v>
      </c>
      <c r="H150" s="104">
        <f>ROUND((G150-G149)/G149*100,2)</f>
        <v>43.1</v>
      </c>
      <c r="I150" s="104">
        <f>(ROUND((G150-G138)/G138*100,2))</f>
        <v>57.73</v>
      </c>
      <c r="J150" s="105">
        <v>1131928</v>
      </c>
      <c r="K150" s="104">
        <f>ROUND((J150-J149)/J149*100,2)</f>
        <v>14.66</v>
      </c>
      <c r="L150" s="104">
        <f>ROUND((J150-J138)/J138*100,2)</f>
        <v>34.49</v>
      </c>
      <c r="M150" s="103">
        <v>4515</v>
      </c>
      <c r="N150" s="104">
        <f>ROUND((M150-M149)/M149*100,2)</f>
        <v>51.92</v>
      </c>
      <c r="O150" s="104">
        <f>ROUND((M150-M138)/M138*100,2)</f>
        <v>52.33</v>
      </c>
      <c r="P150" s="105">
        <v>3360</v>
      </c>
      <c r="Q150" s="104">
        <f>ROUND((P150-P149)/P149*100,2)</f>
        <v>5.59</v>
      </c>
      <c r="R150" s="106">
        <f>ROUND((P150-P138)/P138*100,2)</f>
        <v>47.89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86" customFormat="1" ht="18.75" customHeight="1" x14ac:dyDescent="0.25">
      <c r="A151" s="77"/>
      <c r="B151" s="112" t="s">
        <v>164</v>
      </c>
      <c r="C151" s="113"/>
      <c r="D151" s="78">
        <f>M151/G151*100</f>
        <v>7.3359772172253895E-2</v>
      </c>
      <c r="E151" s="79">
        <f>P151/J151*100</f>
        <v>0.30024403946686479</v>
      </c>
      <c r="F151" s="87">
        <f>22+16+21+20</f>
        <v>79</v>
      </c>
      <c r="G151" s="80">
        <f>G147+G148+G149+G150</f>
        <v>19735612</v>
      </c>
      <c r="H151" s="25" t="s">
        <v>14</v>
      </c>
      <c r="I151" s="81">
        <f>(G151-G152)/G152*100</f>
        <v>1.0443830409007915</v>
      </c>
      <c r="J151" s="82">
        <f>J147+J148+J149+J150</f>
        <v>4318154</v>
      </c>
      <c r="K151" s="25" t="s">
        <v>14</v>
      </c>
      <c r="L151" s="81">
        <f>(J151-J152)/J152*100</f>
        <v>3.6175090548106996</v>
      </c>
      <c r="M151" s="80">
        <f>M147+M148+M149+M150</f>
        <v>14478</v>
      </c>
      <c r="N151" s="25" t="s">
        <v>14</v>
      </c>
      <c r="O151" s="81">
        <f>(M151-M152)/M152*100</f>
        <v>1.5714887049249333</v>
      </c>
      <c r="P151" s="82">
        <f>P147+P148+P149+P150</f>
        <v>12965</v>
      </c>
      <c r="Q151" s="25" t="s">
        <v>14</v>
      </c>
      <c r="R151" s="83">
        <f>(P151-P152)/P152*100</f>
        <v>15.142095914742452</v>
      </c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5"/>
      <c r="AN151" s="85"/>
      <c r="AO151" s="85"/>
      <c r="AP151" s="85"/>
      <c r="AQ151" s="85"/>
      <c r="AR151" s="85"/>
      <c r="AS151" s="85"/>
      <c r="AT151" s="85"/>
      <c r="AU151" s="85"/>
      <c r="AV151" s="85"/>
      <c r="AW151" s="85"/>
    </row>
    <row r="152" spans="1:49" s="52" customFormat="1" ht="14.1" customHeight="1" thickBot="1" x14ac:dyDescent="0.3">
      <c r="A152" s="49"/>
      <c r="B152" s="114" t="s">
        <v>165</v>
      </c>
      <c r="C152" s="115"/>
      <c r="D152" s="67">
        <f>M152/G152*100</f>
        <v>7.2979071328773584E-2</v>
      </c>
      <c r="E152" s="68">
        <f>P152/J152*100</f>
        <v>0.27019257579909572</v>
      </c>
      <c r="F152" s="69">
        <f>16+20+24+17</f>
        <v>77</v>
      </c>
      <c r="G152" s="70">
        <f>G135+G136+G137+G138</f>
        <v>19531627</v>
      </c>
      <c r="H152" s="97" t="s">
        <v>14</v>
      </c>
      <c r="I152" s="71">
        <f>(G152-G123-G124-G125-G126)/(G123+G124+G125+G126)*100</f>
        <v>-9.9980227019255175</v>
      </c>
      <c r="J152" s="72">
        <f>J135+J136+J137+J138</f>
        <v>4167398</v>
      </c>
      <c r="K152" s="97" t="s">
        <v>14</v>
      </c>
      <c r="L152" s="71">
        <f>(J152-J123-J124-J125-J126)/(J123+J124+J125+J126)*100</f>
        <v>-8.8214032855291258</v>
      </c>
      <c r="M152" s="70">
        <f>M135+M136+M137+M138</f>
        <v>14254</v>
      </c>
      <c r="N152" s="97" t="s">
        <v>14</v>
      </c>
      <c r="O152" s="71">
        <f>(M152-M123-M124-M125-M126)/(M123+M124+M125+M126)*100</f>
        <v>-2.8555850882573437</v>
      </c>
      <c r="P152" s="72">
        <f>P135+P136+P137+P138</f>
        <v>11260</v>
      </c>
      <c r="Q152" s="97" t="s">
        <v>14</v>
      </c>
      <c r="R152" s="73">
        <f>(P152-P123-P124-P125-P126)/(P123+P124+P125+P126)*100</f>
        <v>-3.7771321141685181</v>
      </c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  <c r="AJ152" s="50"/>
      <c r="AK152" s="50"/>
      <c r="AL152" s="50"/>
      <c r="AM152" s="51"/>
      <c r="AN152" s="51"/>
      <c r="AO152" s="51"/>
      <c r="AP152" s="51"/>
      <c r="AQ152" s="51"/>
      <c r="AR152" s="51"/>
      <c r="AS152" s="51"/>
      <c r="AT152" s="51"/>
      <c r="AU152" s="51"/>
      <c r="AV152" s="51"/>
      <c r="AW152" s="51"/>
    </row>
    <row r="153" spans="1:49" s="52" customFormat="1" ht="14.1" customHeight="1" x14ac:dyDescent="0.25">
      <c r="A153" s="49"/>
      <c r="B153" s="62"/>
      <c r="C153" s="62"/>
      <c r="D153" s="54"/>
      <c r="E153" s="54"/>
      <c r="F153" s="63"/>
      <c r="G153" s="64"/>
      <c r="H153" s="65"/>
      <c r="I153" s="66"/>
      <c r="J153" s="64"/>
      <c r="K153" s="65"/>
      <c r="L153" s="66"/>
      <c r="M153" s="64"/>
      <c r="N153" s="65"/>
      <c r="O153" s="66"/>
      <c r="P153" s="64"/>
      <c r="Q153" s="65"/>
      <c r="R153" s="66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  <c r="AJ153" s="50"/>
      <c r="AK153" s="50"/>
      <c r="AL153" s="50"/>
      <c r="AM153" s="51"/>
      <c r="AN153" s="51"/>
      <c r="AO153" s="51"/>
      <c r="AP153" s="51"/>
      <c r="AQ153" s="51"/>
      <c r="AR153" s="51"/>
      <c r="AS153" s="51"/>
      <c r="AT153" s="51"/>
      <c r="AU153" s="51"/>
      <c r="AV153" s="51"/>
      <c r="AW153" s="51"/>
    </row>
    <row r="154" spans="1:49" ht="13.5" customHeight="1" x14ac:dyDescent="0.25">
      <c r="A154" s="1"/>
      <c r="B154" s="41" t="s">
        <v>60</v>
      </c>
      <c r="C154" s="42" t="s">
        <v>122</v>
      </c>
      <c r="D154" s="43"/>
      <c r="E154" s="44"/>
      <c r="F154" s="44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</row>
    <row r="155" spans="1:49" ht="15" x14ac:dyDescent="0.25">
      <c r="A155" s="1"/>
      <c r="B155" s="41" t="s">
        <v>61</v>
      </c>
      <c r="C155" s="42" t="s">
        <v>62</v>
      </c>
      <c r="D155" s="43"/>
      <c r="E155" s="44"/>
      <c r="F155" s="44"/>
      <c r="G155" s="44"/>
      <c r="H155" s="44"/>
      <c r="I155" s="44"/>
      <c r="J155" s="46"/>
      <c r="K155" s="46"/>
      <c r="L155" s="46"/>
      <c r="M155" s="46"/>
      <c r="N155" s="46"/>
      <c r="O155" s="46"/>
      <c r="P155" s="46"/>
      <c r="Q155" s="46"/>
      <c r="R155" s="46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</row>
    <row r="156" spans="1:49" ht="13.5" customHeight="1" x14ac:dyDescent="0.25">
      <c r="A156" s="1"/>
      <c r="B156" s="48" t="s">
        <v>116</v>
      </c>
      <c r="C156" s="1" t="s">
        <v>117</v>
      </c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1:49" ht="13.5" customHeight="1" x14ac:dyDescent="0.25">
      <c r="A157" s="1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1:49" ht="13.5" customHeight="1" x14ac:dyDescent="0.25">
      <c r="A158" s="1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1:49" ht="5.25" customHeight="1" x14ac:dyDescent="0.25">
      <c r="A159" s="1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1:49" ht="13.5" customHeight="1" x14ac:dyDescent="0.25">
      <c r="A160" s="1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1:49" ht="13.5" customHeight="1" x14ac:dyDescent="0.25">
      <c r="A161" s="1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1:49" ht="13.5" customHeight="1" x14ac:dyDescent="0.25">
      <c r="A162" s="1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1:49" ht="18" customHeight="1" x14ac:dyDescent="0.25"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1:49" ht="15.75" customHeight="1" x14ac:dyDescent="0.25"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1:49" ht="15.75" customHeight="1" x14ac:dyDescent="0.25"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1:49" ht="10.35" customHeight="1" x14ac:dyDescent="0.25"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1:49" ht="15.75" customHeight="1" x14ac:dyDescent="0.25"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70" spans="1:49" ht="7.35" customHeight="1" x14ac:dyDescent="0.25"/>
    <row r="171" spans="1:49" ht="15.75" customHeight="1" x14ac:dyDescent="0.25"/>
    <row r="172" spans="1:49" ht="17.850000000000001" customHeight="1" x14ac:dyDescent="0.25"/>
    <row r="173" spans="1:49" ht="17.100000000000001" customHeight="1" x14ac:dyDescent="0.25"/>
    <row r="174" spans="1:49" ht="7.7" customHeight="1" x14ac:dyDescent="0.25"/>
    <row r="175" spans="1:49" ht="17.100000000000001" customHeight="1" x14ac:dyDescent="0.25"/>
    <row r="176" spans="1:49" ht="17.100000000000001" customHeight="1" x14ac:dyDescent="0.25"/>
    <row r="177" ht="17.100000000000001" customHeight="1" x14ac:dyDescent="0.25"/>
    <row r="178" ht="8.85" customHeight="1" x14ac:dyDescent="0.25"/>
    <row r="179" ht="14.25" customHeight="1" x14ac:dyDescent="0.25"/>
    <row r="180" ht="16.5" customHeight="1" x14ac:dyDescent="0.25"/>
    <row r="181" ht="12.75" customHeight="1" x14ac:dyDescent="0.25"/>
    <row r="182" ht="11.1" customHeight="1" x14ac:dyDescent="0.25"/>
    <row r="183" ht="10.7" customHeight="1" x14ac:dyDescent="0.25"/>
    <row r="184" ht="14.1" customHeight="1" x14ac:dyDescent="0.25"/>
  </sheetData>
  <protectedRanges>
    <protectedRange sqref="A126:XFD134 A153:XFD156 A151:G152 I151:J152 L151:M152 O151:P152 R151:XFD152 A135:A150 C135:XFD150" name="範圍1"/>
  </protectedRanges>
  <mergeCells count="10">
    <mergeCell ref="B151:C151"/>
    <mergeCell ref="B152:C152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2024-05-16T07:01:29Z</cp:lastPrinted>
  <dcterms:created xsi:type="dcterms:W3CDTF">1998-09-21T15:00:50Z</dcterms:created>
  <dcterms:modified xsi:type="dcterms:W3CDTF">2024-05-16T07:01:30Z</dcterms:modified>
  <dc:language>zh-TW</dc:language>
</cp:coreProperties>
</file>