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年退票新聞稿\1130426退票新聞稿\新聞稿\"/>
    </mc:Choice>
  </mc:AlternateContent>
  <bookViews>
    <workbookView xWindow="0" yWindow="0" windowWidth="14380" windowHeight="436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51" i="1" l="1"/>
  <c r="P151" i="1"/>
  <c r="O151" i="1"/>
  <c r="M151" i="1"/>
  <c r="L151" i="1"/>
  <c r="J151" i="1"/>
  <c r="I151" i="1"/>
  <c r="G151" i="1"/>
  <c r="F151" i="1"/>
  <c r="P150" i="1"/>
  <c r="M150" i="1"/>
  <c r="J150" i="1"/>
  <c r="G150" i="1"/>
  <c r="F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O150" i="1" l="1"/>
  <c r="L150" i="1"/>
  <c r="R150" i="1"/>
  <c r="I150" i="1"/>
  <c r="D151" i="1"/>
  <c r="E151" i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P122" i="1" l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50" i="1" l="1"/>
  <c r="I131" i="1" l="1"/>
  <c r="R131" i="1" l="1"/>
  <c r="Q131" i="1"/>
  <c r="O131" i="1"/>
  <c r="N131" i="1"/>
  <c r="L131" i="1"/>
  <c r="K131" i="1"/>
  <c r="H13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50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<sst xmlns="http://schemas.openxmlformats.org/spreadsheetml/2006/main" count="361" uniqueCount="166">
  <si>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</si>
  <si>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</si>
  <si>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</si>
  <si>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</si>
  <si>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</si>
  <si>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</si>
  <si>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</si>
  <si>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</si>
  <si>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</si>
  <si>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</si>
  <si>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</si>
  <si>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</si>
  <si>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</si>
  <si>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</si>
  <si>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</si>
  <si>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</si>
  <si>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</si>
  <si>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</si>
  <si>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</si>
  <si>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</si>
  <si>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</si>
  <si>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</si>
  <si>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</si>
  <si>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</si>
  <si>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</si>
  <si>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</si>
  <si>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</si>
  <si>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</si>
  <si>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</si>
  <si>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</si>
  <si>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</si>
  <si>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</si>
  <si>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</si>
  <si>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</si>
  <si>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</si>
  <si>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</si>
  <si>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</si>
  <si>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</si>
  <si>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</si>
  <si>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</si>
  <si>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</si>
  <si>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</si>
  <si>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</si>
  <si>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</si>
  <si>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</si>
  <si>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</si>
  <si>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</si>
  <si>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</si>
  <si>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</si>
  <si>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</si>
  <si>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</si>
  <si>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</si>
  <si>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</si>
  <si>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</si>
  <si>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</si>
  <si>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</si>
  <si>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</si>
  <si>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</si>
  <si>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</si>
  <si>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</si>
  <si>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</si>
  <si>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</si>
  <si>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</si>
  <si>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</si>
  <si>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</si>
  <si>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</si>
  <si>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</si>
  <si>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</si>
  <si>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</si>
  <si>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</si>
  <si>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</si>
  <si>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</si>
  <si>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</si>
  <si>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</si>
  <si>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</si>
  <si>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</si>
  <si>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</si>
  <si>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</si>
  <si>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</si>
  <si>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</si>
  <si>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</si>
  <si>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</si>
  <si>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</si>
  <si>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</si>
  <si>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</si>
  <si>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</si>
  <si>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</si>
  <si>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</si>
  <si>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</si>
  <si>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</si>
  <si>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</si>
  <si>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</si>
  <si>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</si>
  <si>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</si>
  <si>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</si>
  <si>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</si>
  <si>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</si>
  <si>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</si>
  <si>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</si>
  <si>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</si>
  <si>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</si>
  <si>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</si>
  <si>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</si>
  <si>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</si>
  <si>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</si>
  <si>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</si>
  <si>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</si>
  <si>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</si>
  <si>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</si>
  <si>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</si>
  <si>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</si>
  <si>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</si>
  <si>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</si>
  <si>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</si>
  <si>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</si>
  <si>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</si>
  <si>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</si>
  <si>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</si>
  <si>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</si>
  <si>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</si>
  <si>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</si>
  <si>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</si>
  <si>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</si>
  <si>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</si>
  <si>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</si>
  <si>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</si>
  <si>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</si>
  <si>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</si>
  <si>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</si>
  <si>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</si>
  <si>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</si>
  <si>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</si>
  <si>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</si>
  <si>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</si>
  <si>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</si>
  <si>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</si>
  <si>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</si>
  <si>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</si>
  <si>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</si>
  <si>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</si>
  <si>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</si>
  <si>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</si>
  <si>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</si>
  <si>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</si>
  <si>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</si>
  <si>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</si>
  <si>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</si>
  <si>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</si>
  <si>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</si>
  <si>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</si>
  <si>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</si>
  <si>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</si>
  <si>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</si>
  <si>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</si>
  <si>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</si>
  <si>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</si>
  <si>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</si>
  <si>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</si>
  <si>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</si>
  <si>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</si>
  <si>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</si>
  <si>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</si>
  <si>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</si>
  <si>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</si>
  <si>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1-3</t>
    </r>
    <r>
      <rPr>
        <sz val="11"/>
        <rFont val="標楷體"/>
        <family val="4"/>
        <charset val="136"/>
      </rPr>
      <t>月</t>
    </r>
    <phoneticPr fontId="11" type="noConversion"/>
  </si>
  <si>
    <r>
      <rPr>
        <sz val="11"/>
        <rFont val="Times New Roman"/>
        <family val="1"/>
      </rP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1-3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</si>
</sst>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3"/>
  <sheetViews>
    <sheetView showGridLines="0" tabSelected="1" zoomScale="115" zoomScaleNormal="115" workbookViewId="0">
      <pane xSplit="3" ySplit="5" topLeftCell="D150" activePane="bottomRight" state="frozen"/>
      <selection pane="topRight" activeCell="D1" sqref="D1"/>
      <selection pane="bottomLeft" activeCell="A6" sqref="A6"/>
      <selection pane="bottomRight" activeCell="A123" sqref="A123:XFD134"/>
    </sheetView>
  </sheetViews>
  <sheetFormatPr defaultRowHeight="13" x14ac:dyDescent="0.3"/>
  <cols>
    <col min="1" max="1" width="5.9140625" customWidth="1"/>
    <col min="2" max="2" width="11" customWidth="1"/>
    <col min="3" max="3" width="4.5" customWidth="1"/>
    <col min="4" max="5" width="9.08203125" customWidth="1"/>
    <col min="6" max="6" width="10.4140625" customWidth="1"/>
    <col min="7" max="7" width="13.6640625" customWidth="1"/>
    <col min="8" max="8" width="10.5" customWidth="1"/>
    <col min="9" max="9" width="13.6640625" customWidth="1"/>
    <col min="10" max="10" width="13.1640625" customWidth="1"/>
    <col min="11" max="11" width="10.58203125" customWidth="1"/>
    <col min="12" max="12" width="14.08203125" customWidth="1"/>
    <col min="13" max="13" width="11.5" customWidth="1"/>
    <col min="14" max="14" width="9.4140625" customWidth="1"/>
    <col min="15" max="15" width="16.08203125" customWidth="1"/>
    <col min="16" max="17" width="10.1640625" customWidth="1"/>
    <col min="18" max="18" width="13.58203125" customWidth="1"/>
    <col min="19" max="19" width="10.4140625" customWidth="1"/>
    <col min="20" max="1025" width="9.4140625" customWidth="1"/>
  </cols>
  <sheetData>
    <row r="1" spans="2:49" ht="28.5" customHeight="1" x14ac:dyDescent="0.5500000000000000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5" customHeight="1" x14ac:dyDescent="0.3">
      <c r="P2" s="1" t="s">
        <v>1</v>
      </c>
      <c r="Q2" s="2"/>
      <c r="R2" s="2"/>
      <c r="S2" s="2"/>
    </row>
    <row r="3" spans="2:49" ht="15.9" customHeight="1" x14ac:dyDescent="0.3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5" customHeight="1" x14ac:dyDescent="0.3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5" customHeight="1" x14ac:dyDescent="0.3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5" customHeight="1" x14ac:dyDescent="0.3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5" customHeight="1" x14ac:dyDescent="0.3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5" customHeight="1" x14ac:dyDescent="0.3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5" customHeight="1" x14ac:dyDescent="0.3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5" customHeight="1" x14ac:dyDescent="0.3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5" customHeight="1" x14ac:dyDescent="0.3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5" customHeight="1" x14ac:dyDescent="0.3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5" customHeight="1" x14ac:dyDescent="0.3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5" customHeight="1" x14ac:dyDescent="0.3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5" customHeight="1" x14ac:dyDescent="0.3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5" hidden="1" customHeight="1" x14ac:dyDescent="0.3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5" hidden="1" customHeight="1" x14ac:dyDescent="0.3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5" hidden="1" customHeight="1" x14ac:dyDescent="0.3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5" hidden="1" customHeight="1" x14ac:dyDescent="0.3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5" hidden="1" customHeight="1" x14ac:dyDescent="0.3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5" hidden="1" customHeight="1" x14ac:dyDescent="0.3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5" hidden="1" customHeight="1" x14ac:dyDescent="0.3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5" hidden="1" customHeight="1" x14ac:dyDescent="0.3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5" hidden="1" customHeight="1" x14ac:dyDescent="0.3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5" hidden="1" customHeight="1" x14ac:dyDescent="0.3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5" hidden="1" customHeight="1" x14ac:dyDescent="0.3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5" hidden="1" customHeight="1" x14ac:dyDescent="0.3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5" hidden="1" customHeight="1" x14ac:dyDescent="0.3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5" hidden="1" customHeight="1" x14ac:dyDescent="0.3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5" hidden="1" customHeight="1" x14ac:dyDescent="0.3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5" hidden="1" customHeight="1" x14ac:dyDescent="0.3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5" hidden="1" customHeight="1" x14ac:dyDescent="0.3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5" hidden="1" customHeight="1" x14ac:dyDescent="0.3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5" hidden="1" customHeight="1" x14ac:dyDescent="0.3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5" hidden="1" customHeight="1" x14ac:dyDescent="0.3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5" hidden="1" customHeight="1" x14ac:dyDescent="0.3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5" hidden="1" customHeight="1" x14ac:dyDescent="0.3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5" hidden="1" customHeight="1" x14ac:dyDescent="0.3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5" hidden="1" customHeight="1" x14ac:dyDescent="0.3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5" customHeight="1" x14ac:dyDescent="0.3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5" customHeight="1" x14ac:dyDescent="0.3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5" hidden="1" customHeight="1" x14ac:dyDescent="0.3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5" hidden="1" customHeight="1" x14ac:dyDescent="0.3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5" hidden="1" customHeight="1" x14ac:dyDescent="0.3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5" hidden="1" customHeight="1" x14ac:dyDescent="0.3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5" hidden="1" customHeight="1" x14ac:dyDescent="0.3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5" hidden="1" customHeight="1" x14ac:dyDescent="0.3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5" hidden="1" customHeight="1" x14ac:dyDescent="0.3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5" hidden="1" customHeight="1" x14ac:dyDescent="0.3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5" hidden="1" customHeight="1" x14ac:dyDescent="0.3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5" hidden="1" customHeight="1" x14ac:dyDescent="0.3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5" hidden="1" customHeight="1" x14ac:dyDescent="0.3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5" hidden="1" customHeight="1" x14ac:dyDescent="0.3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5" customHeight="1" x14ac:dyDescent="0.3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5" customHeight="1" x14ac:dyDescent="0.3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5" customHeight="1" x14ac:dyDescent="0.3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5" customHeight="1" x14ac:dyDescent="0.3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5" customHeight="1" x14ac:dyDescent="0.3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5" hidden="1" customHeight="1" x14ac:dyDescent="0.3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5" hidden="1" customHeight="1" x14ac:dyDescent="0.3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5" hidden="1" customHeight="1" x14ac:dyDescent="0.3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5" hidden="1" customHeight="1" x14ac:dyDescent="0.3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5" hidden="1" customHeight="1" x14ac:dyDescent="0.3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5" hidden="1" customHeight="1" x14ac:dyDescent="0.3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5" hidden="1" customHeight="1" x14ac:dyDescent="0.3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5" hidden="1" customHeight="1" x14ac:dyDescent="0.3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5" hidden="1" customHeight="1" x14ac:dyDescent="0.3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5" hidden="1" customHeight="1" x14ac:dyDescent="0.3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5" hidden="1" customHeight="1" x14ac:dyDescent="0.3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5" hidden="1" customHeight="1" x14ac:dyDescent="0.3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5" customHeight="1" x14ac:dyDescent="0.3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5" hidden="1" customHeight="1" x14ac:dyDescent="0.3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5" hidden="1" customHeight="1" x14ac:dyDescent="0.3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5" hidden="1" customHeight="1" x14ac:dyDescent="0.3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5" hidden="1" customHeight="1" x14ac:dyDescent="0.3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5" hidden="1" customHeight="1" x14ac:dyDescent="0.3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5" hidden="1" customHeight="1" x14ac:dyDescent="0.3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5" hidden="1" customHeight="1" x14ac:dyDescent="0.3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5" hidden="1" customHeight="1" x14ac:dyDescent="0.3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5" hidden="1" customHeight="1" x14ac:dyDescent="0.3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5" hidden="1" customHeight="1" x14ac:dyDescent="0.3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5" hidden="1" customHeight="1" x14ac:dyDescent="0.3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5" hidden="1" customHeight="1" x14ac:dyDescent="0.3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3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3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5" hidden="1" customHeight="1" x14ac:dyDescent="0.3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5" hidden="1" customHeight="1" x14ac:dyDescent="0.3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5" hidden="1" customHeight="1" x14ac:dyDescent="0.3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3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5" hidden="1" customHeight="1" x14ac:dyDescent="0.3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5" hidden="1" customHeight="1" x14ac:dyDescent="0.3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5" hidden="1" customHeight="1" x14ac:dyDescent="0.3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3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5" hidden="1" customHeight="1" x14ac:dyDescent="0.3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5" hidden="1" customHeight="1" x14ac:dyDescent="0.3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5" hidden="1" customHeight="1" x14ac:dyDescent="0.3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3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5" hidden="1" customHeight="1" x14ac:dyDescent="0.3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5" hidden="1" customHeight="1" x14ac:dyDescent="0.3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5" hidden="1" customHeight="1" x14ac:dyDescent="0.3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5" customHeight="1" x14ac:dyDescent="0.3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hidden="1" customHeight="1" x14ac:dyDescent="0.3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5" hidden="1" customHeight="1" x14ac:dyDescent="0.3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hidden="1" customHeight="1" x14ac:dyDescent="0.3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hidden="1" customHeight="1" x14ac:dyDescent="0.3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hidden="1" customHeight="1" x14ac:dyDescent="0.3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3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hidden="1" customHeight="1" x14ac:dyDescent="0.3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hidden="1" customHeight="1" x14ac:dyDescent="0.3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3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hidden="1" customHeight="1" x14ac:dyDescent="0.3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3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3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3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3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3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3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3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3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3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3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 t="shared" ref="H142:H147" si="20">ROUND((G142-G141)/G141*100,2)</f>
        <v>15.01</v>
      </c>
      <c r="I142" s="104">
        <f t="shared" ref="I142:I147" si="21">(ROUND((G142-G130)/G130*100,2))</f>
        <v>-19.97</v>
      </c>
      <c r="J142" s="105">
        <v>1142793</v>
      </c>
      <c r="K142" s="104">
        <f t="shared" ref="K142:K147" si="22">ROUND((J142-J141)/J141*100,2)</f>
        <v>2.31</v>
      </c>
      <c r="L142" s="104">
        <f t="shared" ref="L142:L147" si="23">ROUND((J142-J130)/J130*100,2)</f>
        <v>-19.55</v>
      </c>
      <c r="M142" s="103">
        <v>4239</v>
      </c>
      <c r="N142" s="104">
        <f t="shared" ref="N142:N147" si="24">ROUND((M142-M141)/M141*100,2)</f>
        <v>25.01</v>
      </c>
      <c r="O142" s="104">
        <f t="shared" ref="O142:O147" si="25">ROUND((M142-M130)/M130*100,2)</f>
        <v>-6.44</v>
      </c>
      <c r="P142" s="105">
        <v>3034</v>
      </c>
      <c r="Q142" s="104">
        <f t="shared" ref="Q142:Q147" si="26">ROUND((P142-P141)/P141*100,2)</f>
        <v>23.99</v>
      </c>
      <c r="R142" s="106">
        <f t="shared" ref="R142:R147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3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 t="shared" si="20"/>
        <v>-29</v>
      </c>
      <c r="I143" s="104">
        <f t="shared" si="21"/>
        <v>-29.61</v>
      </c>
      <c r="J143" s="105">
        <v>944627</v>
      </c>
      <c r="K143" s="104">
        <f t="shared" si="22"/>
        <v>-17.34</v>
      </c>
      <c r="L143" s="104">
        <f t="shared" si="23"/>
        <v>-18.72</v>
      </c>
      <c r="M143" s="103">
        <v>2734</v>
      </c>
      <c r="N143" s="104">
        <f t="shared" si="24"/>
        <v>-35.5</v>
      </c>
      <c r="O143" s="104">
        <f t="shared" si="25"/>
        <v>-33.659999999999997</v>
      </c>
      <c r="P143" s="105">
        <v>2267</v>
      </c>
      <c r="Q143" s="104">
        <f t="shared" si="26"/>
        <v>-25.28</v>
      </c>
      <c r="R143" s="106">
        <f t="shared" si="27"/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3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 t="shared" si="20"/>
        <v>57.32</v>
      </c>
      <c r="I144" s="104">
        <f t="shared" si="21"/>
        <v>15.88</v>
      </c>
      <c r="J144" s="105">
        <v>1159006</v>
      </c>
      <c r="K144" s="104">
        <f t="shared" si="22"/>
        <v>22.69</v>
      </c>
      <c r="L144" s="104">
        <f t="shared" si="23"/>
        <v>6.97</v>
      </c>
      <c r="M144" s="103">
        <v>4444</v>
      </c>
      <c r="N144" s="104">
        <f t="shared" si="24"/>
        <v>62.55</v>
      </c>
      <c r="O144" s="104">
        <f t="shared" si="25"/>
        <v>12.05</v>
      </c>
      <c r="P144" s="105">
        <v>3938</v>
      </c>
      <c r="Q144" s="104">
        <f t="shared" si="26"/>
        <v>73.709999999999994</v>
      </c>
      <c r="R144" s="106">
        <f t="shared" si="27"/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3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 t="shared" si="20"/>
        <v>-16.55</v>
      </c>
      <c r="I145" s="104">
        <f t="shared" si="21"/>
        <v>-6.16</v>
      </c>
      <c r="J145" s="105">
        <v>1093544</v>
      </c>
      <c r="K145" s="104">
        <f t="shared" si="22"/>
        <v>-5.65</v>
      </c>
      <c r="L145" s="104">
        <f t="shared" si="23"/>
        <v>-3.33</v>
      </c>
      <c r="M145" s="103">
        <v>3625</v>
      </c>
      <c r="N145" s="104">
        <f t="shared" si="24"/>
        <v>-18.43</v>
      </c>
      <c r="O145" s="104">
        <f t="shared" si="25"/>
        <v>-11.91</v>
      </c>
      <c r="P145" s="105">
        <v>3061</v>
      </c>
      <c r="Q145" s="104">
        <f t="shared" si="26"/>
        <v>-22.27</v>
      </c>
      <c r="R145" s="106">
        <f t="shared" si="27"/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3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 t="shared" si="20"/>
        <v>-24.53</v>
      </c>
      <c r="I146" s="104">
        <f t="shared" si="21"/>
        <v>-12.84</v>
      </c>
      <c r="J146" s="105">
        <v>1003147</v>
      </c>
      <c r="K146" s="104">
        <f t="shared" si="22"/>
        <v>-8.27</v>
      </c>
      <c r="L146" s="104">
        <f t="shared" si="23"/>
        <v>-6.39</v>
      </c>
      <c r="M146" s="103">
        <v>3006</v>
      </c>
      <c r="N146" s="104">
        <f t="shared" si="24"/>
        <v>-17.079999999999998</v>
      </c>
      <c r="O146" s="104">
        <f t="shared" si="25"/>
        <v>-26.03</v>
      </c>
      <c r="P146" s="105">
        <v>2705</v>
      </c>
      <c r="Q146" s="104">
        <f t="shared" si="26"/>
        <v>-11.63</v>
      </c>
      <c r="R146" s="106">
        <f t="shared" si="27"/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8" customFormat="1" ht="19.5" customHeight="1" x14ac:dyDescent="0.35">
      <c r="A147" s="99"/>
      <c r="B147" s="110" t="s">
        <v>160</v>
      </c>
      <c r="C147" s="61"/>
      <c r="D147" s="100">
        <v>7.0000000000000007E-2</v>
      </c>
      <c r="E147" s="101">
        <v>0.28999999999999998</v>
      </c>
      <c r="F147" s="102" t="s">
        <v>147</v>
      </c>
      <c r="G147" s="103">
        <v>6218844</v>
      </c>
      <c r="H147" s="104">
        <f t="shared" si="20"/>
        <v>63.46</v>
      </c>
      <c r="I147" s="104">
        <f t="shared" si="21"/>
        <v>2.8</v>
      </c>
      <c r="J147" s="105">
        <v>1290359</v>
      </c>
      <c r="K147" s="104">
        <f t="shared" si="22"/>
        <v>28.63</v>
      </c>
      <c r="L147" s="104">
        <f t="shared" si="23"/>
        <v>14.11</v>
      </c>
      <c r="M147" s="103">
        <v>4163</v>
      </c>
      <c r="N147" s="104">
        <f t="shared" si="24"/>
        <v>38.49</v>
      </c>
      <c r="O147" s="104">
        <f t="shared" si="25"/>
        <v>0.99</v>
      </c>
      <c r="P147" s="105">
        <v>3794</v>
      </c>
      <c r="Q147" s="104">
        <f t="shared" si="26"/>
        <v>40.26</v>
      </c>
      <c r="R147" s="106">
        <f t="shared" si="27"/>
        <v>8.15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</row>
    <row r="148" spans="1:49" s="108" customFormat="1" ht="12.75" customHeight="1" x14ac:dyDescent="0.35">
      <c r="A148" s="99"/>
      <c r="B148" s="110" t="s">
        <v>76</v>
      </c>
      <c r="C148" s="61" t="s">
        <v>29</v>
      </c>
      <c r="D148" s="100">
        <v>7.0000000000000007E-2</v>
      </c>
      <c r="E148" s="101">
        <v>0.28999999999999998</v>
      </c>
      <c r="F148" s="102" t="s">
        <v>161</v>
      </c>
      <c r="G148" s="103">
        <v>4286649</v>
      </c>
      <c r="H148" s="104">
        <f>ROUND((G148-G147)/G147*100,2)</f>
        <v>-31.07</v>
      </c>
      <c r="I148" s="104">
        <f>(ROUND((G148-G136)/G136*100,2))</f>
        <v>22.24</v>
      </c>
      <c r="J148" s="105">
        <v>908635</v>
      </c>
      <c r="K148" s="104">
        <f>ROUND((J148-J147)/J147*100,2)</f>
        <v>-29.58</v>
      </c>
      <c r="L148" s="104">
        <f>ROUND((J148-J136)/J136*100,2)</f>
        <v>2.4500000000000002</v>
      </c>
      <c r="M148" s="103">
        <v>2828</v>
      </c>
      <c r="N148" s="104">
        <f>ROUND((M148-M147)/M147*100,2)</f>
        <v>-32.07</v>
      </c>
      <c r="O148" s="104">
        <f>ROUND((M148-M136)/M136*100,2)</f>
        <v>12.62</v>
      </c>
      <c r="P148" s="105">
        <v>2629</v>
      </c>
      <c r="Q148" s="104">
        <f>ROUND((P148-P147)/P147*100,2)</f>
        <v>-30.71</v>
      </c>
      <c r="R148" s="106">
        <f>ROUND((P148-P136)/P136*100,2)</f>
        <v>25.73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</row>
    <row r="149" spans="1:49" s="108" customFormat="1" ht="12.75" customHeight="1" x14ac:dyDescent="0.35">
      <c r="A149" s="99"/>
      <c r="B149" s="110" t="s">
        <v>162</v>
      </c>
      <c r="C149" s="61"/>
      <c r="D149" s="100">
        <v>0.08</v>
      </c>
      <c r="E149" s="101">
        <v>0.32</v>
      </c>
      <c r="F149" s="102" t="s">
        <v>163</v>
      </c>
      <c r="G149" s="103">
        <v>3796874</v>
      </c>
      <c r="H149" s="104">
        <f>ROUND((G149-G148)/G148*100,2)</f>
        <v>-11.43</v>
      </c>
      <c r="I149" s="104">
        <f>(ROUND((G149-G137)/G137*100,2))</f>
        <v>-41.86</v>
      </c>
      <c r="J149" s="105">
        <v>987232</v>
      </c>
      <c r="K149" s="104">
        <f>ROUND((J149-J148)/J148*100,2)</f>
        <v>8.65</v>
      </c>
      <c r="L149" s="104">
        <f>ROUND((J149-J137)/J137*100,2)</f>
        <v>-24.53</v>
      </c>
      <c r="M149" s="103">
        <v>2972</v>
      </c>
      <c r="N149" s="104">
        <f>ROUND((M149-M148)/M148*100,2)</f>
        <v>5.09</v>
      </c>
      <c r="O149" s="104">
        <f>ROUND((M149-M137)/M137*100,2)</f>
        <v>-36.18</v>
      </c>
      <c r="P149" s="105">
        <v>3182</v>
      </c>
      <c r="Q149" s="104">
        <f>ROUND((P149-P148)/P148*100,2)</f>
        <v>21.03</v>
      </c>
      <c r="R149" s="106">
        <f>ROUND((P149-P137)/P137*100,2)</f>
        <v>-6.11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86" customFormat="1" ht="18.75" customHeight="1" x14ac:dyDescent="0.35">
      <c r="A150" s="77"/>
      <c r="B150" s="112" t="s">
        <v>164</v>
      </c>
      <c r="C150" s="113"/>
      <c r="D150" s="78">
        <f>M150/G150*100</f>
        <v>6.9659798269754922E-2</v>
      </c>
      <c r="E150" s="79">
        <f>P150/J150*100</f>
        <v>0.3014538202877009</v>
      </c>
      <c r="F150" s="87">
        <f>22+16+21</f>
        <v>59</v>
      </c>
      <c r="G150" s="80">
        <f>G147+G148+G149</f>
        <v>14302367</v>
      </c>
      <c r="H150" s="25" t="s">
        <v>14</v>
      </c>
      <c r="I150" s="81">
        <f>(G150-G151)/G151*100</f>
        <v>-11.093159321918424</v>
      </c>
      <c r="J150" s="82">
        <f>J147+J148+J149</f>
        <v>3186226</v>
      </c>
      <c r="K150" s="25" t="s">
        <v>14</v>
      </c>
      <c r="L150" s="81">
        <f>(J150-J151)/J151*100</f>
        <v>-4.1948321198171232</v>
      </c>
      <c r="M150" s="80">
        <f>M147+M148+M149</f>
        <v>9963</v>
      </c>
      <c r="N150" s="25" t="s">
        <v>14</v>
      </c>
      <c r="O150" s="81">
        <f>(M150-M151)/M151*100</f>
        <v>-11.753764393268378</v>
      </c>
      <c r="P150" s="82">
        <f>P147+P148+P149</f>
        <v>9605</v>
      </c>
      <c r="Q150" s="25" t="s">
        <v>14</v>
      </c>
      <c r="R150" s="83">
        <f>(P150-P151)/P151*100</f>
        <v>6.8647085002225188</v>
      </c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</row>
    <row r="151" spans="1:49" s="52" customFormat="1" ht="14.15" customHeight="1" thickBot="1" x14ac:dyDescent="0.4">
      <c r="A151" s="49"/>
      <c r="B151" s="114" t="s">
        <v>165</v>
      </c>
      <c r="C151" s="115"/>
      <c r="D151" s="67">
        <f>M151/G151*100</f>
        <v>7.0181266587239791E-2</v>
      </c>
      <c r="E151" s="68">
        <f>P151/J151*100</f>
        <v>0.27025604866292713</v>
      </c>
      <c r="F151" s="69">
        <f>16+20+24</f>
        <v>60</v>
      </c>
      <c r="G151" s="70">
        <f>G135+G136+G137</f>
        <v>16086914</v>
      </c>
      <c r="H151" s="97" t="s">
        <v>14</v>
      </c>
      <c r="I151" s="71">
        <f>(G151-G123-G124-G125)/(G123+G124+G125)*100</f>
        <v>-9.7150686170830411</v>
      </c>
      <c r="J151" s="72">
        <f>J135+J136+J137</f>
        <v>3325735</v>
      </c>
      <c r="K151" s="97" t="s">
        <v>14</v>
      </c>
      <c r="L151" s="71">
        <f>(J151-J123-J124-J125)/(J123+J124+J125)*100</f>
        <v>-7.7503635774075237</v>
      </c>
      <c r="M151" s="70">
        <f>M135+M136+M137</f>
        <v>11290</v>
      </c>
      <c r="N151" s="97" t="s">
        <v>14</v>
      </c>
      <c r="O151" s="71">
        <f>(M151-M123-M124-M125)/(M123+M124+M125)*100</f>
        <v>-1.9539730785931395</v>
      </c>
      <c r="P151" s="72">
        <f>P135+P136+P137</f>
        <v>8988</v>
      </c>
      <c r="Q151" s="97" t="s">
        <v>14</v>
      </c>
      <c r="R151" s="73">
        <f>(P151-P123-P124-P125)/(P123+P124+P125)*100</f>
        <v>-4.5859872611464967</v>
      </c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</row>
    <row r="152" spans="1:49" s="52" customFormat="1" ht="14.15" customHeight="1" x14ac:dyDescent="0.35">
      <c r="A152" s="49"/>
      <c r="B152" s="62"/>
      <c r="C152" s="62"/>
      <c r="D152" s="54"/>
      <c r="E152" s="54"/>
      <c r="F152" s="63"/>
      <c r="G152" s="64"/>
      <c r="H152" s="65"/>
      <c r="I152" s="66"/>
      <c r="J152" s="64"/>
      <c r="K152" s="65"/>
      <c r="L152" s="66"/>
      <c r="M152" s="64"/>
      <c r="N152" s="65"/>
      <c r="O152" s="66"/>
      <c r="P152" s="64"/>
      <c r="Q152" s="65"/>
      <c r="R152" s="66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</row>
    <row r="153" spans="1:49" ht="13.5" customHeight="1" x14ac:dyDescent="0.35">
      <c r="A153" s="1"/>
      <c r="B153" s="41" t="s">
        <v>60</v>
      </c>
      <c r="C153" s="42" t="s">
        <v>122</v>
      </c>
      <c r="D153" s="43"/>
      <c r="E153" s="44"/>
      <c r="F153" s="44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4.5" x14ac:dyDescent="0.35">
      <c r="A154" s="1"/>
      <c r="B154" s="41" t="s">
        <v>61</v>
      </c>
      <c r="C154" s="42" t="s">
        <v>62</v>
      </c>
      <c r="D154" s="43"/>
      <c r="E154" s="44"/>
      <c r="F154" s="44"/>
      <c r="G154" s="44"/>
      <c r="H154" s="44"/>
      <c r="I154" s="44"/>
      <c r="J154" s="46"/>
      <c r="K154" s="46"/>
      <c r="L154" s="46"/>
      <c r="M154" s="46"/>
      <c r="N154" s="46"/>
      <c r="O154" s="46"/>
      <c r="P154" s="46"/>
      <c r="Q154" s="46"/>
      <c r="R154" s="46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3.5" customHeight="1" x14ac:dyDescent="0.35">
      <c r="A155" s="1"/>
      <c r="B155" s="48" t="s">
        <v>116</v>
      </c>
      <c r="C155" s="1" t="s">
        <v>117</v>
      </c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3.5" customHeight="1" x14ac:dyDescent="0.35">
      <c r="A156" s="1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3.5" customHeight="1" x14ac:dyDescent="0.35">
      <c r="A157" s="1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5.25" customHeight="1" x14ac:dyDescent="0.35">
      <c r="A158" s="1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3.5" customHeight="1" x14ac:dyDescent="0.35">
      <c r="A159" s="1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3.5" customHeight="1" x14ac:dyDescent="0.35">
      <c r="A160" s="1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13.5" customHeight="1" x14ac:dyDescent="0.35">
      <c r="A161" s="1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8" customHeight="1" x14ac:dyDescent="0.35"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5.75" customHeight="1" x14ac:dyDescent="0.35"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5.75" customHeight="1" x14ac:dyDescent="0.35"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0.25" customHeight="1" x14ac:dyDescent="0.35"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5.75" customHeight="1" x14ac:dyDescent="0.35"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9" spans="1:49" ht="7.25" customHeight="1" x14ac:dyDescent="0.3"/>
    <row r="170" spans="1:49" ht="15.75" customHeight="1" x14ac:dyDescent="0.3"/>
    <row r="171" spans="1:49" ht="17.75" customHeight="1" x14ac:dyDescent="0.3"/>
    <row r="172" spans="1:49" ht="17.149999999999999" customHeight="1" x14ac:dyDescent="0.3"/>
    <row r="173" spans="1:49" ht="7.65" customHeight="1" x14ac:dyDescent="0.3"/>
    <row r="174" spans="1:49" ht="17.149999999999999" customHeight="1" x14ac:dyDescent="0.3"/>
    <row r="175" spans="1:49" ht="17.149999999999999" customHeight="1" x14ac:dyDescent="0.3"/>
    <row r="176" spans="1:49" ht="17.149999999999999" customHeight="1" x14ac:dyDescent="0.3"/>
    <row r="177" ht="8.75" customHeight="1" x14ac:dyDescent="0.3"/>
    <row r="178" ht="14.25" customHeight="1" x14ac:dyDescent="0.3"/>
    <row r="179" ht="16.5" customHeight="1" x14ac:dyDescent="0.3"/>
    <row r="180" ht="12.75" customHeight="1" x14ac:dyDescent="0.3"/>
    <row r="181" ht="11.15" customHeight="1" x14ac:dyDescent="0.3"/>
    <row r="182" ht="10.65" customHeight="1" x14ac:dyDescent="0.3"/>
    <row r="183" ht="14.15" customHeight="1" x14ac:dyDescent="0.3"/>
  </sheetData>
  <protectedRanges>
    <protectedRange sqref="A126:XFD134 A152:XFD155 A135:A149 A150:G151 I150:J151 L150:M151 O150:P151 R150:XFD151 C135:XFD149" name="範圍1"/>
  </protectedRanges>
  <mergeCells count="10">
    <mergeCell ref="B150:C150"/>
    <mergeCell ref="B151:C151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陳韻如</cp:lastModifiedBy>
  <cp:revision>74</cp:revision>
  <cp:lastPrinted>2024-04-17T08:27:54Z</cp:lastPrinted>
  <dcterms:created xsi:type="dcterms:W3CDTF">1998-09-21T15:00:50Z</dcterms:created>
  <dcterms:modified xsi:type="dcterms:W3CDTF">2024-04-18T01:19:22Z</dcterms:modified>
  <dc:language>zh-TW</dc:language>
</cp:coreProperties>
</file>