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120" windowWidth="15576" windowHeight="6168"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附表3!$A$1:$F$19</definedName>
    <definedName name="_xlnm.Print_Area" localSheetId="3">附表4!$A$1:$D$19</definedName>
  </definedNames>
  <calcPr calcId="145621"/>
</workbook>
</file>

<file path=xl/calcChain.xml><?xml version="1.0" encoding="utf-8"?>
<calcChain xmlns="http://schemas.openxmlformats.org/spreadsheetml/2006/main">
  <c r="F6" i="8" l="1"/>
  <c r="H8" i="21" l="1"/>
  <c r="H7" i="21"/>
  <c r="H6" i="21"/>
  <c r="H9" i="21"/>
  <c r="E10" i="21" l="1"/>
  <c r="F10" i="21" s="1"/>
  <c r="F6" i="21" l="1"/>
  <c r="F8" i="21"/>
  <c r="F9" i="21"/>
  <c r="F7" i="21"/>
  <c r="E10" i="8" l="1"/>
  <c r="F10" i="8" s="1"/>
  <c r="F9" i="8"/>
  <c r="G9" i="8"/>
  <c r="H9" i="8" s="1"/>
  <c r="F7" i="8" l="1"/>
  <c r="F8" i="8"/>
  <c r="C10" i="21" l="1"/>
  <c r="D8" i="21" s="1"/>
  <c r="G9" i="21"/>
  <c r="G8" i="21"/>
  <c r="G7" i="21"/>
  <c r="G6" i="21"/>
  <c r="G7" i="8"/>
  <c r="H7" i="8" s="1"/>
  <c r="G8" i="8"/>
  <c r="H8" i="8" s="1"/>
  <c r="G6" i="8"/>
  <c r="H6" i="8" s="1"/>
  <c r="C10" i="8"/>
  <c r="D15" i="15"/>
  <c r="C15" i="15"/>
  <c r="E17" i="7"/>
  <c r="C17" i="7"/>
  <c r="D9" i="7" l="1"/>
  <c r="D16" i="7"/>
  <c r="D12" i="7"/>
  <c r="F6" i="7"/>
  <c r="F9" i="7"/>
  <c r="F15" i="7"/>
  <c r="D6" i="7"/>
  <c r="D6" i="8"/>
  <c r="D8" i="8"/>
  <c r="D9" i="8"/>
  <c r="F12" i="7"/>
  <c r="D7" i="8"/>
  <c r="F14" i="7"/>
  <c r="F8" i="7"/>
  <c r="D6" i="21"/>
  <c r="D9" i="21"/>
  <c r="D15" i="7"/>
  <c r="D14" i="7"/>
  <c r="F13" i="7"/>
  <c r="D13" i="7"/>
  <c r="D7" i="7"/>
  <c r="F17" i="7"/>
  <c r="F11" i="7"/>
  <c r="F7" i="7"/>
  <c r="D8" i="7"/>
  <c r="D17" i="7"/>
  <c r="D7" i="21"/>
  <c r="G10" i="21"/>
  <c r="H10" i="21" s="1"/>
  <c r="D10" i="21"/>
  <c r="G10" i="8"/>
  <c r="H10" i="8" s="1"/>
  <c r="D10" i="8"/>
</calcChain>
</file>

<file path=xl/sharedStrings.xml><?xml version="1.0" encoding="utf-8"?>
<sst xmlns="http://schemas.openxmlformats.org/spreadsheetml/2006/main" count="94" uniqueCount="77">
  <si>
    <t>國家類別及地區別</t>
  </si>
  <si>
    <t>比較增減</t>
  </si>
  <si>
    <t>金額</t>
  </si>
  <si>
    <t>國家類別</t>
  </si>
  <si>
    <t>工業國家</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</si>
  <si>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</si>
  <si>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</si>
  <si>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</si>
  <si>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</si>
  <si>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</si>
  <si>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</si>
  <si>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</si>
  <si>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</si>
  <si>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</si>
  <si>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</si>
  <si>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</si>
  <si>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</si>
  <si>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</si>
  <si>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</si>
  <si>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</si>
  <si>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</si>
  <si>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</si>
  <si>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變動率</t>
    <phoneticPr fontId="1" type="noConversion"/>
  </si>
  <si>
    <r>
      <t>單位：千美元、</t>
    </r>
    <r>
      <rPr>
        <sz val="14"/>
        <rFont val="Times New Roman"/>
        <family val="1"/>
      </rPr>
      <t>%</t>
    </r>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</si>
  <si>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</si>
  <si>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</si>
  <si>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</si>
  <si>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</si>
  <si>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</si>
  <si>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</si>
  <si>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</si>
  <si>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</si>
  <si>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</si>
  <si>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phoneticPr fontId="1" type="noConversion"/>
  </si>
  <si>
    <r>
      <rPr>
        <sz val="14"/>
        <rFont val="標楷體"/>
        <family val="4"/>
        <charset val="136"/>
      </rPr>
      <t>合</t>
    </r>
    <r>
      <rPr>
        <sz val="14"/>
        <rFont val="Times New Roman"/>
        <family val="1"/>
      </rPr>
      <t xml:space="preserve">             </t>
    </r>
    <r>
      <rPr>
        <sz val="14"/>
        <rFont val="標楷體"/>
        <family val="4"/>
        <charset val="136"/>
      </rPr>
      <t>計</t>
    </r>
    <phoneticPr fontId="1" type="noConversion"/>
  </si>
  <si>
    <t>3</t>
  </si>
  <si>
    <t>4</t>
  </si>
  <si>
    <t>5</t>
  </si>
  <si>
    <t>6</t>
  </si>
  <si>
    <t>7</t>
  </si>
  <si>
    <t>8</t>
  </si>
  <si>
    <t>9</t>
  </si>
  <si>
    <t>10</t>
  </si>
  <si>
    <t>1</t>
    <phoneticPr fontId="1" type="noConversion"/>
  </si>
  <si>
    <t>2</t>
    <phoneticPr fontId="1" type="noConversion"/>
  </si>
  <si>
    <r>
      <rPr>
        <sz val="14"/>
        <rFont val="標楷體"/>
        <family val="4"/>
        <charset val="136"/>
      </rPr>
      <t>銀行</t>
    </r>
    <phoneticPr fontId="1" type="noConversion"/>
  </si>
  <si>
    <t>部門別</t>
    <phoneticPr fontId="1" type="noConversion"/>
  </si>
  <si>
    <t>變動率</t>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</si>
  <si>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</si>
  <si>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</si>
  <si>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</si>
  <si>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</si>
  <si>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2"/>
        <rFont val="標楷體"/>
        <family val="4"/>
        <charset val="136"/>
      </rPr>
      <t>註：</t>
    </r>
    <r>
      <rPr>
        <sz val="12"/>
        <rFont val="Times New Roman"/>
        <family val="1"/>
      </rPr>
      <t>1.</t>
    </r>
    <r>
      <rPr>
        <sz val="12"/>
        <rFont val="標楷體"/>
        <family val="4"/>
        <charset val="136"/>
      </rPr>
      <t>「最終風險淨額」係指將外國債權依最終債務人及保證人國別重新歸類後之國家別債權金額。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</si>
  <si>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</si>
  <si>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r>
      <rPr>
        <sz val="12"/>
        <rFont val="標楷體"/>
        <family val="4"/>
        <charset val="136"/>
      </rPr>
      <t>　　</t>
    </r>
    <r>
      <rPr>
        <sz val="12"/>
        <rFont val="Times New Roman"/>
        <family val="1"/>
      </rPr>
      <t xml:space="preserve">2.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</si>
  <si>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3. </t>
    </r>
    <r>
      <rPr>
        <sz val="12"/>
        <rFont val="標楷體"/>
        <family val="4"/>
        <charset val="136"/>
      </rPr>
      <t>美國包括美屬薩摩亞、關島、波多黎各、北馬里亞納群島及美屬維爾京群島；英屬西印度群島包括英屬安圭拉、</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</si>
  <si>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</si>
  <si>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</si>
  <si>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單位：千美元、</t>
    </r>
    <r>
      <rPr>
        <sz val="14"/>
        <rFont val="Times New Roman"/>
        <family val="1"/>
      </rPr>
      <t>%</t>
    </r>
    <phoneticPr fontId="1"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</si>
  <si>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</si>
  <si>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</si>
  <si>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</si>
  <si>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</si>
  <si>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</si>
  <si>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</si>
  <si>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開曼群島</t>
    </r>
    <r>
      <rPr>
        <sz val="14"/>
        <rFont val="Times New Roman"/>
        <family val="1"/>
      </rPr>
      <t>(CAYMAN ISLANDS)</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</si>
  <si>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</si>
  <si>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</si>
  <si>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</si>
  <si>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</si>
  <si>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</si>
  <si>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</si>
  <si>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t>105.12.31</t>
    <phoneticPr fontId="1" type="noConversion"/>
  </si>
  <si>
    <t>105.9.30</t>
    <phoneticPr fontId="1" type="noConversion"/>
  </si>
  <si>
    <r>
      <t>基準日：</t>
    </r>
    <r>
      <rPr>
        <sz val="14"/>
        <rFont val="Times New Roman"/>
        <family val="1"/>
      </rPr>
      <t>105.12.31</t>
    </r>
    <phoneticPr fontId="1" type="noConversion"/>
  </si>
  <si>
    <r>
      <rPr>
        <sz val="14"/>
        <rFont val="標楷體"/>
        <family val="4"/>
        <charset val="136"/>
      </rPr>
      <t>英屬西印度群島</t>
    </r>
    <r>
      <rPr>
        <sz val="14"/>
        <rFont val="Times New Roman"/>
        <family val="1"/>
      </rPr>
      <t>(WEST INDIES UK)</t>
    </r>
    <phoneticPr fontId="1" type="noConversion"/>
  </si>
  <si>
    <r>
      <rPr>
        <sz val="14"/>
        <rFont val="標楷體"/>
        <family val="4"/>
        <charset val="136"/>
      </rPr>
      <t>基準日：</t>
    </r>
    <r>
      <rPr>
        <sz val="14"/>
        <rFont val="Times New Roman"/>
        <family val="1"/>
      </rPr>
      <t>105.12.31</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</si>
</sst>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5"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0" fontId="2" fillId="0" borderId="1" xfId="0" applyFont="1" applyBorder="1" applyAlignment="1">
      <alignment horizontal="center" vertical="center" wrapText="1"/>
    </xf>
    <xf numFmtId="0" fontId="3" fillId="0" borderId="0" xfId="0" applyFont="1">
      <alignment vertical="center"/>
    </xf>
    <xf numFmtId="176" fontId="7" fillId="0" borderId="8"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4"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7" fillId="0" borderId="1" xfId="0" applyFont="1" applyBorder="1" applyAlignment="1">
      <alignment horizontal="center" vertical="center" wrapText="1"/>
    </xf>
    <xf numFmtId="0" fontId="0" fillId="0" borderId="0" xfId="0" applyAlignment="1">
      <alignment vertical="center"/>
    </xf>
    <xf numFmtId="0" fontId="6" fillId="0" borderId="0" xfId="0" applyFont="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7"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B25" sqref="B2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9" t="s">
        <v>68</v>
      </c>
      <c r="B1" s="59"/>
      <c r="C1" s="59"/>
      <c r="D1" s="59"/>
      <c r="E1" s="59"/>
      <c r="F1" s="59"/>
      <c r="G1" s="59"/>
      <c r="H1" s="59"/>
      <c r="I1" s="4"/>
    </row>
    <row r="2" spans="1:9" ht="24" customHeight="1">
      <c r="A2" s="60"/>
      <c r="B2" s="60"/>
      <c r="C2" s="60"/>
      <c r="D2" s="60"/>
      <c r="E2" s="60"/>
      <c r="F2" s="60"/>
      <c r="G2" s="60"/>
      <c r="H2" s="60"/>
      <c r="I2" s="5"/>
    </row>
    <row r="3" spans="1:9" ht="24" customHeight="1">
      <c r="A3" s="58" t="s">
        <v>17</v>
      </c>
      <c r="B3" s="58"/>
      <c r="C3" s="58"/>
      <c r="D3" s="58"/>
      <c r="E3" s="58"/>
      <c r="F3" s="58"/>
      <c r="G3" s="58"/>
      <c r="H3" s="58"/>
      <c r="I3" s="6"/>
    </row>
    <row r="4" spans="1:9" ht="27" customHeight="1">
      <c r="A4" s="61" t="s">
        <v>46</v>
      </c>
      <c r="B4" s="62"/>
      <c r="C4" s="65" t="s">
        <v>72</v>
      </c>
      <c r="D4" s="66"/>
      <c r="E4" s="65" t="s">
        <v>73</v>
      </c>
      <c r="F4" s="66"/>
      <c r="G4" s="67" t="s">
        <v>1</v>
      </c>
      <c r="H4" s="68"/>
      <c r="I4" s="7"/>
    </row>
    <row r="5" spans="1:9" ht="27" customHeight="1">
      <c r="A5" s="63"/>
      <c r="B5" s="64"/>
      <c r="C5" s="36" t="s">
        <v>2</v>
      </c>
      <c r="D5" s="35" t="s">
        <v>16</v>
      </c>
      <c r="E5" s="41" t="s">
        <v>2</v>
      </c>
      <c r="F5" s="43" t="s">
        <v>16</v>
      </c>
      <c r="G5" s="39" t="s">
        <v>2</v>
      </c>
      <c r="H5" s="15" t="s">
        <v>47</v>
      </c>
    </row>
    <row r="6" spans="1:9" ht="42" customHeight="1">
      <c r="A6" s="70" t="s">
        <v>45</v>
      </c>
      <c r="B6" s="71"/>
      <c r="C6" s="40">
        <v>112387440</v>
      </c>
      <c r="D6" s="21">
        <f t="shared" ref="D6:D9" si="0">IF(C6=0,"_",IF(C$10=0,"_ ",ROUND(C6/C$10*100,2)))</f>
        <v>30.89</v>
      </c>
      <c r="E6" s="40">
        <v>118082507</v>
      </c>
      <c r="F6" s="21">
        <f t="shared" ref="F6:F9" si="1">IF(E6=0,"_",IF(E$10=0,"_ ",ROUND(E6/E$10*100,2)))</f>
        <v>31.83</v>
      </c>
      <c r="G6" s="31">
        <f t="shared" ref="G6:G10" si="2">C6-E6</f>
        <v>-5695067</v>
      </c>
      <c r="H6" s="37">
        <f t="shared" ref="H6:H10" si="3">IF(E6=0,"_",ROUND(G6/E6*100,2))</f>
        <v>-4.82</v>
      </c>
    </row>
    <row r="7" spans="1:9" ht="42" customHeight="1">
      <c r="A7" s="72" t="s">
        <v>18</v>
      </c>
      <c r="B7" s="73"/>
      <c r="C7" s="20">
        <v>31482514</v>
      </c>
      <c r="D7" s="21">
        <f t="shared" si="0"/>
        <v>8.65</v>
      </c>
      <c r="E7" s="20">
        <v>28173258</v>
      </c>
      <c r="F7" s="21">
        <f t="shared" si="1"/>
        <v>7.6</v>
      </c>
      <c r="G7" s="20">
        <f t="shared" si="2"/>
        <v>3309256</v>
      </c>
      <c r="H7" s="38">
        <f t="shared" si="3"/>
        <v>11.75</v>
      </c>
    </row>
    <row r="8" spans="1:9" ht="42" customHeight="1">
      <c r="A8" s="72" t="s">
        <v>19</v>
      </c>
      <c r="B8" s="73"/>
      <c r="C8" s="20">
        <v>219945483</v>
      </c>
      <c r="D8" s="21">
        <f t="shared" si="0"/>
        <v>60.45</v>
      </c>
      <c r="E8" s="20">
        <v>224640542</v>
      </c>
      <c r="F8" s="21">
        <f t="shared" si="1"/>
        <v>60.56</v>
      </c>
      <c r="G8" s="20">
        <f t="shared" si="2"/>
        <v>-4695059</v>
      </c>
      <c r="H8" s="38">
        <f t="shared" si="3"/>
        <v>-2.09</v>
      </c>
    </row>
    <row r="9" spans="1:9" ht="42" customHeight="1">
      <c r="A9" s="74" t="s">
        <v>20</v>
      </c>
      <c r="B9" s="75"/>
      <c r="C9" s="42">
        <v>26101</v>
      </c>
      <c r="D9" s="21">
        <f t="shared" si="0"/>
        <v>0.01</v>
      </c>
      <c r="E9" s="46">
        <v>27081</v>
      </c>
      <c r="F9" s="21">
        <f t="shared" si="1"/>
        <v>0.01</v>
      </c>
      <c r="G9" s="20">
        <f t="shared" ref="G9" si="4">C9-E9</f>
        <v>-980</v>
      </c>
      <c r="H9" s="45">
        <f t="shared" ref="H9" si="5">IF(E9=0,"_",ROUND(G9/E9*100,2))</f>
        <v>-3.62</v>
      </c>
    </row>
    <row r="10" spans="1:9" ht="42" customHeight="1">
      <c r="A10" s="67" t="s">
        <v>48</v>
      </c>
      <c r="B10" s="68"/>
      <c r="C10" s="33">
        <f>SUM(C6:C9)</f>
        <v>363841538</v>
      </c>
      <c r="D10" s="34">
        <f>IF(C10=0,"_",IF($C$10=0,"_ ",ROUND(C10/$C$10*100,2)))</f>
        <v>100</v>
      </c>
      <c r="E10" s="33">
        <f>SUM(E6:E9)</f>
        <v>370923388</v>
      </c>
      <c r="F10" s="34">
        <f>IF(E10=0,"_",IF($E$10=0,"_ ",ROUND(E10/$E$10*100,2)))</f>
        <v>100</v>
      </c>
      <c r="G10" s="33">
        <f t="shared" si="2"/>
        <v>-7081850</v>
      </c>
      <c r="H10" s="9">
        <f t="shared" si="3"/>
        <v>-1.91</v>
      </c>
    </row>
    <row r="11" spans="1:9" s="12" customFormat="1" ht="18" customHeight="1">
      <c r="A11" s="76" t="s">
        <v>49</v>
      </c>
      <c r="B11" s="76"/>
      <c r="C11" s="76"/>
      <c r="D11" s="76"/>
      <c r="E11" s="76"/>
      <c r="F11" s="76"/>
      <c r="G11" s="76"/>
      <c r="H11" s="76"/>
      <c r="I11" s="11"/>
    </row>
    <row r="12" spans="1:9">
      <c r="A12" s="69" t="s">
        <v>50</v>
      </c>
      <c r="B12" s="69"/>
      <c r="C12" s="69"/>
      <c r="D12" s="69"/>
      <c r="E12" s="69"/>
      <c r="F12" s="69"/>
      <c r="G12" s="69"/>
      <c r="H12" s="69"/>
    </row>
    <row r="13" spans="1:9">
      <c r="A13" s="69" t="s">
        <v>51</v>
      </c>
      <c r="B13" s="69"/>
      <c r="C13" s="69"/>
      <c r="D13" s="69"/>
      <c r="E13" s="69"/>
      <c r="F13" s="69"/>
      <c r="G13" s="69"/>
      <c r="H13" s="69"/>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25" sqref="B2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9" t="s">
        <v>69</v>
      </c>
      <c r="B1" s="59"/>
      <c r="C1" s="59"/>
      <c r="D1" s="59"/>
      <c r="E1" s="59"/>
      <c r="F1" s="59"/>
      <c r="G1" s="59"/>
      <c r="H1" s="59"/>
    </row>
    <row r="2" spans="1:9" ht="24" customHeight="1">
      <c r="A2" s="77"/>
      <c r="B2" s="77"/>
      <c r="C2" s="77"/>
      <c r="D2" s="77"/>
      <c r="E2" s="77"/>
      <c r="F2" s="77"/>
      <c r="G2" s="77"/>
      <c r="H2" s="77"/>
    </row>
    <row r="3" spans="1:9" ht="24" customHeight="1">
      <c r="G3" s="2"/>
      <c r="H3" s="2" t="s">
        <v>23</v>
      </c>
    </row>
    <row r="4" spans="1:9" ht="27" customHeight="1">
      <c r="A4" s="61" t="s">
        <v>21</v>
      </c>
      <c r="B4" s="62"/>
      <c r="C4" s="65" t="s">
        <v>72</v>
      </c>
      <c r="D4" s="66"/>
      <c r="E4" s="65" t="s">
        <v>73</v>
      </c>
      <c r="F4" s="66"/>
      <c r="G4" s="67" t="s">
        <v>1</v>
      </c>
      <c r="H4" s="68"/>
    </row>
    <row r="5" spans="1:9" ht="27" customHeight="1">
      <c r="A5" s="63"/>
      <c r="B5" s="64"/>
      <c r="C5" s="16" t="s">
        <v>2</v>
      </c>
      <c r="D5" s="18" t="s">
        <v>16</v>
      </c>
      <c r="E5" s="16" t="s">
        <v>2</v>
      </c>
      <c r="F5" s="19" t="s">
        <v>16</v>
      </c>
      <c r="G5" s="17" t="s">
        <v>2</v>
      </c>
      <c r="H5" s="15" t="s">
        <v>22</v>
      </c>
    </row>
    <row r="6" spans="1:9" ht="42" customHeight="1">
      <c r="A6" s="70" t="s">
        <v>13</v>
      </c>
      <c r="B6" s="71"/>
      <c r="C6" s="20">
        <v>110943536</v>
      </c>
      <c r="D6" s="21">
        <f>IF(C6=0,"_",IF(C$10=0,"_",ROUND(C6/C$10 * 100,2)))</f>
        <v>32.5</v>
      </c>
      <c r="E6" s="20">
        <v>114941510</v>
      </c>
      <c r="F6" s="21">
        <f>IF(E6=0,"_",IF(E$10=0,"_",ROUND(E6/E$10 * 100,2)))</f>
        <v>33.36</v>
      </c>
      <c r="G6" s="31">
        <f>C6-E6</f>
        <v>-3997974</v>
      </c>
      <c r="H6" s="32">
        <f>IF(E6=0,"-",ROUND(G6/E6 * 100,2))</f>
        <v>-3.48</v>
      </c>
    </row>
    <row r="7" spans="1:9" ht="42" customHeight="1">
      <c r="A7" s="72" t="s">
        <v>14</v>
      </c>
      <c r="B7" s="73"/>
      <c r="C7" s="20">
        <v>32106324</v>
      </c>
      <c r="D7" s="21">
        <f>IF(C7=0,"_",IF(C$10=0,"_",ROUND(C7/C$10 * 100,2)))</f>
        <v>9.4</v>
      </c>
      <c r="E7" s="20">
        <v>29222848</v>
      </c>
      <c r="F7" s="21">
        <f>IF(E7=0,"_",IF(E$10=0,"_",ROUND(E7/E$10 * 100,2)))</f>
        <v>8.48</v>
      </c>
      <c r="G7" s="20">
        <f t="shared" ref="G7:G10" si="0">C7-E7</f>
        <v>2883476</v>
      </c>
      <c r="H7" s="30">
        <f>IF(E7=0,"-",ROUND(G7/E7 * 100,2))</f>
        <v>9.8699999999999992</v>
      </c>
    </row>
    <row r="8" spans="1:9" ht="42" customHeight="1">
      <c r="A8" s="72" t="s">
        <v>15</v>
      </c>
      <c r="B8" s="73"/>
      <c r="C8" s="20">
        <v>198358621</v>
      </c>
      <c r="D8" s="21">
        <f>IF(C8=0,"_",IF(C$10=0,"_",ROUND(C8/C$10 * 100,2)))</f>
        <v>58.1</v>
      </c>
      <c r="E8" s="20">
        <v>200408279</v>
      </c>
      <c r="F8" s="21">
        <f>IF(E8=0,"_",IF(E$10=0,"_",ROUND(E8/E$10 * 100,2)))</f>
        <v>58.16</v>
      </c>
      <c r="G8" s="20">
        <f t="shared" si="0"/>
        <v>-2049658</v>
      </c>
      <c r="H8" s="30">
        <f>IF(E8=0,"-",ROUND(G8/E8 * 100,2))</f>
        <v>-1.02</v>
      </c>
    </row>
    <row r="9" spans="1:9" ht="42" customHeight="1">
      <c r="A9" s="74" t="s">
        <v>8</v>
      </c>
      <c r="B9" s="75"/>
      <c r="C9" s="22">
        <v>0</v>
      </c>
      <c r="D9" s="21">
        <f>IF(C$10=0,"_",ROUND(C9/C$10 * 100,2))</f>
        <v>0</v>
      </c>
      <c r="E9" s="42">
        <v>0</v>
      </c>
      <c r="F9" s="21">
        <f>IF(E$10=0,"_",ROUND(E9/E$10 * 100,2))</f>
        <v>0</v>
      </c>
      <c r="G9" s="20">
        <f t="shared" si="0"/>
        <v>0</v>
      </c>
      <c r="H9" s="47" t="str">
        <f>IF(E9=0,"-",ROUND(G9/E9 * 100,2))</f>
        <v>-</v>
      </c>
    </row>
    <row r="10" spans="1:9" ht="42" customHeight="1">
      <c r="A10" s="67" t="s">
        <v>48</v>
      </c>
      <c r="B10" s="68"/>
      <c r="C10" s="33">
        <f>SUM(C6:C9)</f>
        <v>341408481</v>
      </c>
      <c r="D10" s="34">
        <f>IF(C10=0,"_",IF(C$10=0,"_",ROUND(C10/C$10 * 100,2)))</f>
        <v>100</v>
      </c>
      <c r="E10" s="33">
        <f>SUM(E6:E9)</f>
        <v>344572637</v>
      </c>
      <c r="F10" s="34">
        <f>IF(E10=0,"_",IF(E$10=0,"_",ROUND(E10/E$10 * 100,2)))</f>
        <v>100</v>
      </c>
      <c r="G10" s="33">
        <f t="shared" si="0"/>
        <v>-3164156</v>
      </c>
      <c r="H10" s="9">
        <f t="shared" ref="H10" si="1">IF(E10=0,"_",ROUND(G10/E10 * 100,2))</f>
        <v>-0.92</v>
      </c>
    </row>
    <row r="11" spans="1:9" s="12" customFormat="1" ht="18" customHeight="1">
      <c r="A11" s="76" t="s">
        <v>57</v>
      </c>
      <c r="B11" s="76"/>
      <c r="C11" s="76"/>
      <c r="D11" s="76"/>
      <c r="E11" s="76"/>
      <c r="F11" s="76"/>
      <c r="G11" s="76"/>
      <c r="H11" s="76"/>
      <c r="I11" s="23"/>
    </row>
    <row r="12" spans="1:9" s="12" customFormat="1" ht="18" customHeight="1">
      <c r="A12" s="69" t="s">
        <v>53</v>
      </c>
      <c r="B12" s="69"/>
      <c r="C12" s="69"/>
      <c r="D12" s="69"/>
      <c r="E12" s="69"/>
      <c r="F12" s="69"/>
      <c r="G12" s="69"/>
      <c r="H12" s="69"/>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0"/>
  <sheetViews>
    <sheetView zoomScaleNormal="100" workbookViewId="0">
      <selection activeCell="B25" sqref="B2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8" ht="33.6" customHeight="1">
      <c r="A1" s="59" t="s">
        <v>70</v>
      </c>
      <c r="B1" s="59"/>
      <c r="C1" s="59"/>
      <c r="D1" s="59"/>
      <c r="E1" s="59"/>
      <c r="F1" s="59"/>
    </row>
    <row r="2" spans="1:8" ht="21" customHeight="1">
      <c r="A2" s="77" t="s">
        <v>74</v>
      </c>
      <c r="B2" s="77"/>
      <c r="C2" s="77"/>
      <c r="D2" s="77"/>
      <c r="E2" s="77"/>
      <c r="F2" s="77"/>
    </row>
    <row r="3" spans="1:8" ht="24" customHeight="1">
      <c r="E3" s="58" t="s">
        <v>58</v>
      </c>
      <c r="F3" s="84"/>
    </row>
    <row r="4" spans="1:8" ht="21" customHeight="1">
      <c r="A4" s="61" t="s">
        <v>0</v>
      </c>
      <c r="B4" s="85"/>
      <c r="C4" s="67" t="s">
        <v>24</v>
      </c>
      <c r="D4" s="83"/>
      <c r="E4" s="67" t="s">
        <v>25</v>
      </c>
      <c r="F4" s="83"/>
    </row>
    <row r="5" spans="1:8" ht="21" customHeight="1">
      <c r="A5" s="63"/>
      <c r="B5" s="86"/>
      <c r="C5" s="19" t="s">
        <v>26</v>
      </c>
      <c r="D5" s="13" t="s">
        <v>27</v>
      </c>
      <c r="E5" s="19" t="s">
        <v>26</v>
      </c>
      <c r="F5" s="13" t="s">
        <v>27</v>
      </c>
    </row>
    <row r="6" spans="1:8" ht="30" customHeight="1">
      <c r="A6" s="78" t="s">
        <v>3</v>
      </c>
      <c r="B6" s="52" t="s">
        <v>4</v>
      </c>
      <c r="C6" s="55">
        <v>197642643</v>
      </c>
      <c r="D6" s="48">
        <f>IF(C6=0,"_",IF(C$17=0,"_",ROUND(C6/C$17*100,2)))</f>
        <v>54.32</v>
      </c>
      <c r="E6" s="55">
        <v>191940117</v>
      </c>
      <c r="F6" s="48">
        <f>IF(E6=0,"_",IF(E$17=0,"_",ROUND(E6/E$17*100,2)))</f>
        <v>56.22</v>
      </c>
    </row>
    <row r="7" spans="1:8" ht="30" customHeight="1">
      <c r="A7" s="79"/>
      <c r="B7" s="53" t="s">
        <v>5</v>
      </c>
      <c r="C7" s="49">
        <v>86009048</v>
      </c>
      <c r="D7" s="48">
        <f>IF(C7=0,"_",IF(C$17=0,"_",ROUND(C7/C$17*100,2)))</f>
        <v>23.64</v>
      </c>
      <c r="E7" s="49">
        <v>52487214</v>
      </c>
      <c r="F7" s="48">
        <f>IF(E7=0,"_",IF(E$17=0,"_",ROUND(E7/E$17*100,2)))</f>
        <v>15.37</v>
      </c>
      <c r="H7" s="44"/>
    </row>
    <row r="8" spans="1:8" ht="30" customHeight="1">
      <c r="A8" s="79"/>
      <c r="B8" s="53" t="s">
        <v>6</v>
      </c>
      <c r="C8" s="49">
        <v>78587822</v>
      </c>
      <c r="D8" s="48">
        <f>IF(C8=0,"_",IF(C$17=0,"_",ROUND(C8/C$17*100,2)))</f>
        <v>21.6</v>
      </c>
      <c r="E8" s="49">
        <v>95321076</v>
      </c>
      <c r="F8" s="48">
        <f>IF(E8=0,"_",IF(E$17=0,"_",ROUND(E8/E$17*100,2)))</f>
        <v>27.92</v>
      </c>
      <c r="H8" s="44"/>
    </row>
    <row r="9" spans="1:8" ht="30" customHeight="1">
      <c r="A9" s="79"/>
      <c r="B9" s="53" t="s">
        <v>7</v>
      </c>
      <c r="C9" s="49">
        <v>1585135</v>
      </c>
      <c r="D9" s="48">
        <f>IF(C9=0,"_",IF(C$17=0,"_",ROUND(C9/C$17*100,2)))</f>
        <v>0.44</v>
      </c>
      <c r="E9" s="49">
        <v>1646311</v>
      </c>
      <c r="F9" s="48">
        <f>IF(E9=0,"_",IF(E$17=0,"_",ROUND(E9/E$17*100,2)))</f>
        <v>0.48</v>
      </c>
      <c r="H9" s="44"/>
    </row>
    <row r="10" spans="1:8" s="44" customFormat="1" ht="30" customHeight="1">
      <c r="A10" s="80"/>
      <c r="B10" s="53" t="s">
        <v>8</v>
      </c>
      <c r="C10" s="50">
        <v>16890</v>
      </c>
      <c r="D10" s="51">
        <v>0</v>
      </c>
      <c r="E10" s="50">
        <v>13763</v>
      </c>
      <c r="F10" s="51">
        <v>0.01</v>
      </c>
    </row>
    <row r="11" spans="1:8" ht="30" customHeight="1">
      <c r="A11" s="78" t="s">
        <v>28</v>
      </c>
      <c r="B11" s="56" t="s">
        <v>9</v>
      </c>
      <c r="C11" s="55">
        <v>79591590</v>
      </c>
      <c r="D11" s="57">
        <v>21.87</v>
      </c>
      <c r="E11" s="55">
        <v>77392117</v>
      </c>
      <c r="F11" s="57">
        <f>IF(E11=0,"_",IF(E$17=0,"_",ROUND(E11/E$17*100,2)))</f>
        <v>22.67</v>
      </c>
      <c r="H11" s="44"/>
    </row>
    <row r="12" spans="1:8" ht="30" customHeight="1">
      <c r="A12" s="79"/>
      <c r="B12" s="54" t="s">
        <v>12</v>
      </c>
      <c r="C12" s="49">
        <v>162813423</v>
      </c>
      <c r="D12" s="48">
        <f>IF(C12=0,"_",IF(C$17=0,"_",ROUND(C12/C$17*100,2)))</f>
        <v>44.75</v>
      </c>
      <c r="E12" s="49">
        <v>160062164</v>
      </c>
      <c r="F12" s="48">
        <f>IF(E12=0,"_",IF(E$17=0,"_",ROUND(E12/E$17*100,2)))</f>
        <v>46.88</v>
      </c>
      <c r="H12" s="44"/>
    </row>
    <row r="13" spans="1:8" ht="30" customHeight="1">
      <c r="A13" s="79"/>
      <c r="B13" s="54" t="s">
        <v>10</v>
      </c>
      <c r="C13" s="49">
        <v>111324009</v>
      </c>
      <c r="D13" s="48">
        <f>IF(C13=0,"_",IF(C$17=0,"_",ROUND(C13/C$17*100,2)))</f>
        <v>30.6</v>
      </c>
      <c r="E13" s="49">
        <v>97171300</v>
      </c>
      <c r="F13" s="48">
        <f>IF(E13=0,"_",IF(E$17=0,"_",ROUND(E13/E$17*100,2)))</f>
        <v>28.46</v>
      </c>
      <c r="H13" s="44"/>
    </row>
    <row r="14" spans="1:8" ht="30" customHeight="1">
      <c r="A14" s="79"/>
      <c r="B14" s="54" t="s">
        <v>11</v>
      </c>
      <c r="C14" s="49">
        <v>8510491</v>
      </c>
      <c r="D14" s="48">
        <f>IF(C14=0,"_",IF(C$17=0,"_",ROUND(C14/C$17*100,2)))</f>
        <v>2.34</v>
      </c>
      <c r="E14" s="49">
        <v>5122826</v>
      </c>
      <c r="F14" s="48">
        <f>IF(E14=0,"_",IF(E$17=0,"_",ROUND(E14/E$17*100,2)))</f>
        <v>1.5</v>
      </c>
      <c r="H14" s="44"/>
    </row>
    <row r="15" spans="1:8" ht="30" customHeight="1">
      <c r="A15" s="79"/>
      <c r="B15" s="54" t="s">
        <v>7</v>
      </c>
      <c r="C15" s="49">
        <v>1585135</v>
      </c>
      <c r="D15" s="48">
        <f>IF(C15=0,"_",IF(C$17=0,"_",ROUND(C15/C$17*100,2)))</f>
        <v>0.44</v>
      </c>
      <c r="E15" s="49">
        <v>1646311</v>
      </c>
      <c r="F15" s="48">
        <f>IF(E15=0,"_",IF(E$17=0,"_",ROUND(E15/E$17*100,2)))</f>
        <v>0.48</v>
      </c>
      <c r="H15" s="44"/>
    </row>
    <row r="16" spans="1:8" ht="30" customHeight="1">
      <c r="A16" s="80"/>
      <c r="B16" s="54" t="s">
        <v>8</v>
      </c>
      <c r="C16" s="49">
        <v>16890</v>
      </c>
      <c r="D16" s="48">
        <f>IF(C16=0,"_",IF(C$17=0,"_",ROUND(C16/C$17*100,2)))</f>
        <v>0</v>
      </c>
      <c r="E16" s="49">
        <v>13763</v>
      </c>
      <c r="F16" s="48">
        <v>0.01</v>
      </c>
      <c r="H16" s="44"/>
    </row>
    <row r="17" spans="1:10" ht="30" customHeight="1">
      <c r="A17" s="67" t="s">
        <v>29</v>
      </c>
      <c r="B17" s="83"/>
      <c r="C17" s="8">
        <f>SUM(C11:C16)</f>
        <v>363841538</v>
      </c>
      <c r="D17" s="9">
        <f>IF(C$17=0,"_",ROUND(C17/C$17*100,2))</f>
        <v>100</v>
      </c>
      <c r="E17" s="8">
        <f>SUM(E11:E16)</f>
        <v>341408481</v>
      </c>
      <c r="F17" s="9">
        <f>IF(E$17=0,"_",ROUND(E17/E$17*100,2))</f>
        <v>100</v>
      </c>
    </row>
    <row r="18" spans="1:10" ht="18" customHeight="1">
      <c r="A18" s="12"/>
    </row>
    <row r="19" spans="1:10">
      <c r="J19" s="81"/>
    </row>
    <row r="20" spans="1:10">
      <c r="J20" s="82"/>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4"/>
  <sheetViews>
    <sheetView zoomScaleNormal="100" workbookViewId="0">
      <selection activeCell="B25" sqref="B25"/>
    </sheetView>
  </sheetViews>
  <sheetFormatPr defaultColWidth="9" defaultRowHeight="16.2"/>
  <cols>
    <col min="1" max="1" width="8.6640625" style="3" customWidth="1"/>
    <col min="2" max="2" width="48.6640625" style="3" customWidth="1"/>
    <col min="3" max="4" width="28.6640625" style="3" customWidth="1"/>
    <col min="5" max="16384" width="9" style="3"/>
  </cols>
  <sheetData>
    <row r="1" spans="1:8" s="12" customFormat="1" ht="39" customHeight="1">
      <c r="A1" s="90" t="s">
        <v>71</v>
      </c>
      <c r="B1" s="90"/>
      <c r="C1" s="90"/>
      <c r="D1" s="90"/>
      <c r="E1" s="90"/>
      <c r="F1" s="90"/>
      <c r="G1" s="90"/>
      <c r="H1" s="90"/>
    </row>
    <row r="2" spans="1:8" s="26" customFormat="1" ht="24" customHeight="1">
      <c r="A2" s="93" t="s">
        <v>76</v>
      </c>
      <c r="B2" s="93"/>
      <c r="C2" s="93"/>
      <c r="D2" s="93"/>
    </row>
    <row r="3" spans="1:8" s="26" customFormat="1" ht="24" customHeight="1">
      <c r="D3" s="27" t="s">
        <v>32</v>
      </c>
    </row>
    <row r="4" spans="1:8" s="29" customFormat="1" ht="27.9" customHeight="1">
      <c r="A4" s="88" t="s">
        <v>33</v>
      </c>
      <c r="B4" s="88"/>
      <c r="C4" s="28" t="s">
        <v>30</v>
      </c>
      <c r="D4" s="28" t="s">
        <v>31</v>
      </c>
    </row>
    <row r="5" spans="1:8" s="29" customFormat="1" ht="27.9" customHeight="1">
      <c r="A5" s="24" t="s">
        <v>43</v>
      </c>
      <c r="B5" s="25" t="s">
        <v>59</v>
      </c>
      <c r="C5" s="10">
        <v>69678602</v>
      </c>
      <c r="D5" s="10">
        <v>67361557</v>
      </c>
    </row>
    <row r="6" spans="1:8" s="26" customFormat="1" ht="27.9" customHeight="1">
      <c r="A6" s="24" t="s">
        <v>44</v>
      </c>
      <c r="B6" s="25" t="s">
        <v>60</v>
      </c>
      <c r="C6" s="10">
        <v>38013494</v>
      </c>
      <c r="D6" s="10">
        <v>55769036</v>
      </c>
    </row>
    <row r="7" spans="1:8" s="26" customFormat="1" ht="27.9" customHeight="1">
      <c r="A7" s="24" t="s">
        <v>35</v>
      </c>
      <c r="B7" s="25" t="s">
        <v>61</v>
      </c>
      <c r="C7" s="10">
        <v>35558604</v>
      </c>
      <c r="D7" s="10">
        <v>32841178</v>
      </c>
    </row>
    <row r="8" spans="1:8" s="26" customFormat="1" ht="27.9" customHeight="1">
      <c r="A8" s="24" t="s">
        <v>36</v>
      </c>
      <c r="B8" s="25" t="s">
        <v>63</v>
      </c>
      <c r="C8" s="10">
        <v>31683514</v>
      </c>
      <c r="D8" s="10">
        <v>32455777</v>
      </c>
    </row>
    <row r="9" spans="1:8" s="26" customFormat="1" ht="27.9" customHeight="1">
      <c r="A9" s="24" t="s">
        <v>37</v>
      </c>
      <c r="B9" s="25" t="s">
        <v>62</v>
      </c>
      <c r="C9" s="10">
        <v>31268822</v>
      </c>
      <c r="D9" s="10">
        <v>19248255</v>
      </c>
    </row>
    <row r="10" spans="1:8" s="26" customFormat="1" ht="27.9" customHeight="1">
      <c r="A10" s="24" t="s">
        <v>38</v>
      </c>
      <c r="B10" s="25" t="s">
        <v>64</v>
      </c>
      <c r="C10" s="10">
        <v>16280115</v>
      </c>
      <c r="D10" s="10">
        <v>11277358</v>
      </c>
      <c r="G10"/>
    </row>
    <row r="11" spans="1:8" s="26" customFormat="1" ht="27.9" customHeight="1">
      <c r="A11" s="24" t="s">
        <v>39</v>
      </c>
      <c r="B11" s="25" t="s">
        <v>65</v>
      </c>
      <c r="C11" s="10">
        <v>14953433</v>
      </c>
      <c r="D11" s="10">
        <v>10382009</v>
      </c>
    </row>
    <row r="12" spans="1:8" s="26" customFormat="1" ht="27.9" customHeight="1">
      <c r="A12" s="24" t="s">
        <v>40</v>
      </c>
      <c r="B12" s="25" t="s">
        <v>66</v>
      </c>
      <c r="C12" s="10">
        <v>14747394</v>
      </c>
      <c r="D12" s="10">
        <v>12113472</v>
      </c>
    </row>
    <row r="13" spans="1:8" s="26" customFormat="1" ht="27.9" customHeight="1">
      <c r="A13" s="24" t="s">
        <v>41</v>
      </c>
      <c r="B13" s="25" t="s">
        <v>75</v>
      </c>
      <c r="C13" s="10">
        <v>13228579</v>
      </c>
      <c r="D13" s="10">
        <v>7975576</v>
      </c>
    </row>
    <row r="14" spans="1:8" s="26" customFormat="1" ht="27.9" customHeight="1">
      <c r="A14" s="24" t="s">
        <v>42</v>
      </c>
      <c r="B14" s="25" t="s">
        <v>67</v>
      </c>
      <c r="C14" s="10">
        <v>12599979</v>
      </c>
      <c r="D14" s="10">
        <v>7034652</v>
      </c>
    </row>
    <row r="15" spans="1:8" s="26" customFormat="1" ht="27.9" customHeight="1">
      <c r="A15" s="88" t="s">
        <v>34</v>
      </c>
      <c r="B15" s="88"/>
      <c r="C15" s="10">
        <f>SUM(C5:C14)</f>
        <v>278012536</v>
      </c>
      <c r="D15" s="10">
        <f>SUM(D5:D14)</f>
        <v>256458870</v>
      </c>
    </row>
    <row r="16" spans="1:8" s="26" customFormat="1" ht="18" customHeight="1">
      <c r="A16" s="91" t="s">
        <v>52</v>
      </c>
      <c r="B16" s="92"/>
      <c r="C16" s="92"/>
      <c r="D16" s="92"/>
    </row>
    <row r="17" spans="1:4" s="26" customFormat="1" ht="18" customHeight="1">
      <c r="A17" s="69" t="s">
        <v>54</v>
      </c>
      <c r="B17" s="89"/>
      <c r="C17" s="89"/>
      <c r="D17" s="89"/>
    </row>
    <row r="18" spans="1:4" s="26" customFormat="1" ht="18" customHeight="1">
      <c r="A18" s="69" t="s">
        <v>55</v>
      </c>
      <c r="B18" s="89"/>
      <c r="C18" s="89"/>
      <c r="D18" s="89"/>
    </row>
    <row r="19" spans="1:4" s="26" customFormat="1" ht="18" customHeight="1">
      <c r="A19" s="69" t="s">
        <v>56</v>
      </c>
      <c r="B19" s="89"/>
      <c r="C19" s="89"/>
      <c r="D19" s="89"/>
    </row>
    <row r="20" spans="1:4">
      <c r="B20" s="87"/>
      <c r="C20" s="87"/>
    </row>
    <row r="21" spans="1:4" ht="19.95" customHeight="1">
      <c r="B21" s="87"/>
      <c r="C21" s="87"/>
    </row>
    <row r="22" spans="1:4" ht="19.95" customHeight="1"/>
    <row r="23" spans="1:4" ht="19.95" customHeight="1"/>
    <row r="24" spans="1:4" ht="19.95" customHeight="1"/>
    <row r="25" spans="1:4" ht="19.95" customHeight="1"/>
    <row r="26" spans="1:4" ht="19.95" customHeight="1"/>
    <row r="27" spans="1:4" ht="19.95" customHeight="1"/>
    <row r="28" spans="1:4" ht="19.95" customHeight="1"/>
    <row r="29" spans="1:4" ht="19.95" customHeight="1"/>
    <row r="30" spans="1:4" ht="19.95" customHeight="1"/>
    <row r="31" spans="1:4" ht="19.95" customHeight="1"/>
    <row r="32" spans="1:4"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25.2" customHeight="1"/>
    <row r="44" ht="93.6" customHeight="1"/>
  </sheetData>
  <mergeCells count="11">
    <mergeCell ref="E1:H1"/>
    <mergeCell ref="A16:D16"/>
    <mergeCell ref="A17:D17"/>
    <mergeCell ref="A18:D18"/>
    <mergeCell ref="A1:D1"/>
    <mergeCell ref="A2:D2"/>
    <mergeCell ref="B21:C21"/>
    <mergeCell ref="B20:C20"/>
    <mergeCell ref="A15:B15"/>
    <mergeCell ref="A4:B4"/>
    <mergeCell ref="A19:D19"/>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2017-03-29T02:13:15Z</cp:lastPrinted>
  <dcterms:created xsi:type="dcterms:W3CDTF">2005-01-04T07:49:27Z</dcterms:created>
  <dcterms:modified xsi:type="dcterms:W3CDTF">2017-03-29T02:13:17Z</dcterms:modified>
</cp:coreProperties>
</file>