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211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45" i="1" l="1"/>
  <c r="R146" i="1" l="1"/>
  <c r="P146" i="1"/>
  <c r="O146" i="1"/>
  <c r="M146" i="1"/>
  <c r="L146" i="1"/>
  <c r="J146" i="1"/>
  <c r="I146" i="1"/>
  <c r="G146" i="1"/>
  <c r="F146" i="1"/>
  <c r="F145" i="1"/>
  <c r="P145" i="1"/>
  <c r="M145" i="1"/>
  <c r="J145" i="1"/>
  <c r="R144" i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45" i="1" l="1"/>
  <c r="O145" i="1"/>
  <c r="I145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5" i="1" l="1"/>
  <c r="D146" i="1"/>
  <c r="I131" i="1" l="1"/>
  <c r="R131" i="1" l="1"/>
  <c r="Q131" i="1"/>
  <c r="O131" i="1"/>
  <c r="N131" i="1"/>
  <c r="L131" i="1"/>
  <c r="K131" i="1"/>
  <c r="H131" i="1"/>
  <c r="E146" i="1" l="1"/>
  <c r="L145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5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<sst xmlns="http://schemas.openxmlformats.org/spreadsheetml/2006/main" count="350" uniqueCount="158">
  <si>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</si>
  <si>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</si>
  <si>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</si>
  <si>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</si>
  <si>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</si>
  <si>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</si>
  <si>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</si>
  <si>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</si>
  <si>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</si>
  <si>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</si>
  <si>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</si>
  <si>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</si>
  <si>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</si>
  <si>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</si>
  <si>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</si>
  <si>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</si>
  <si>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</si>
  <si>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</si>
  <si>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</si>
  <si>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</si>
  <si>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</si>
  <si>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</si>
  <si>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</si>
  <si>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</si>
  <si>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</si>
  <si>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</si>
  <si>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</si>
  <si>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</si>
  <si>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</si>
  <si>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</si>
  <si>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</si>
  <si>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</si>
  <si>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</si>
  <si>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</si>
  <si>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</si>
  <si>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</si>
  <si>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</si>
  <si>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</si>
  <si>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</si>
  <si>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</si>
  <si>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</si>
  <si>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</si>
  <si>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</si>
  <si>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</si>
  <si>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</si>
  <si>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</si>
  <si>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</si>
  <si>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</si>
  <si>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</si>
  <si>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</si>
  <si>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</si>
  <si>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</si>
  <si>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</si>
  <si>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</si>
  <si>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</si>
  <si>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</si>
  <si>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</si>
  <si>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</si>
  <si>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</si>
  <si>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</si>
  <si>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</si>
  <si>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</si>
  <si>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</si>
  <si>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</si>
  <si>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</si>
  <si>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</si>
  <si>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</si>
  <si>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</si>
  <si>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</si>
  <si>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</si>
  <si>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</si>
  <si>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</si>
  <si>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</si>
  <si>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</si>
  <si>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</si>
  <si>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</si>
  <si>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</si>
  <si>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</si>
  <si>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</si>
  <si>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</si>
  <si>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</si>
  <si>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</si>
  <si>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</si>
  <si>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</si>
  <si>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</si>
  <si>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</si>
  <si>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</si>
  <si>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</si>
  <si>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</si>
  <si>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</si>
  <si>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</si>
  <si>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</si>
  <si>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</si>
  <si>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</si>
  <si>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</si>
  <si>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</si>
  <si>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</si>
  <si>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</si>
  <si>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</si>
  <si>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</si>
  <si>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</si>
  <si>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</si>
  <si>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</si>
  <si>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</si>
  <si>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</si>
  <si>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</si>
  <si>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</si>
  <si>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</si>
  <si>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</si>
  <si>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</si>
  <si>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</si>
  <si>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</si>
  <si>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</si>
  <si>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</si>
  <si>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</si>
  <si>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</si>
  <si>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</si>
  <si>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</si>
  <si>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</si>
  <si>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</si>
  <si>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</si>
  <si>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</si>
  <si>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</si>
  <si>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</si>
  <si>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</si>
  <si>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</si>
  <si>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</si>
  <si>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</si>
  <si>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</si>
  <si>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</si>
  <si>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</si>
  <si>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</si>
  <si>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</si>
  <si>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</si>
  <si>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</si>
  <si>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</si>
  <si>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</si>
  <si>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</si>
  <si>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</si>
  <si>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</si>
  <si>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</si>
  <si>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</si>
  <si>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</si>
  <si>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</si>
  <si>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</si>
  <si>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</si>
  <si>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</si>
  <si>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</si>
  <si>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</si>
  <si>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</si>
  <si>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</si>
  <si>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</si>
  <si>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</si>
  <si>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</si>
  <si>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</si>
  <si>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</si>
  <si>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1-10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</si>
  <si>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1-10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</si>
</sst>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8"/>
  <sheetViews>
    <sheetView showGridLines="0" tabSelected="1" zoomScale="115" zoomScaleNormal="115" workbookViewId="0">
      <pane xSplit="3" ySplit="5" topLeftCell="D140" activePane="bottomRight" state="frozen"/>
      <selection pane="topRight" activeCell="D1" sqref="D1"/>
      <selection pane="bottomLeft" activeCell="A6" sqref="A6"/>
      <selection pane="bottomRight" activeCell="A106" sqref="A106:XFD121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3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3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>ROUND((G142-G141)/G141*100,2)</f>
        <v>15.01</v>
      </c>
      <c r="I142" s="104">
        <f>(ROUND((G142-G130)/G130*100,2))</f>
        <v>-19.97</v>
      </c>
      <c r="J142" s="105">
        <v>1142793</v>
      </c>
      <c r="K142" s="104">
        <f>ROUND((J142-J141)/J141*100,2)</f>
        <v>2.31</v>
      </c>
      <c r="L142" s="104">
        <f>ROUND((J142-J130)/J130*100,2)</f>
        <v>-19.55</v>
      </c>
      <c r="M142" s="103">
        <v>4239</v>
      </c>
      <c r="N142" s="104">
        <f>ROUND((M142-M141)/M141*100,2)</f>
        <v>25.01</v>
      </c>
      <c r="O142" s="104">
        <f>ROUND((M142-M130)/M130*100,2)</f>
        <v>-6.44</v>
      </c>
      <c r="P142" s="105">
        <v>3034</v>
      </c>
      <c r="Q142" s="104">
        <f>ROUND((P142-P141)/P141*100,2)</f>
        <v>23.99</v>
      </c>
      <c r="R142" s="106">
        <f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3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>ROUND((G143-G142)/G142*100,2)</f>
        <v>-29</v>
      </c>
      <c r="I143" s="104">
        <f>(ROUND((G143-G131)/G131*100,2))</f>
        <v>-29.61</v>
      </c>
      <c r="J143" s="105">
        <v>944627</v>
      </c>
      <c r="K143" s="104">
        <f>ROUND((J143-J142)/J142*100,2)</f>
        <v>-17.34</v>
      </c>
      <c r="L143" s="104">
        <f>ROUND((J143-J131)/J131*100,2)</f>
        <v>-18.72</v>
      </c>
      <c r="M143" s="103">
        <v>2734</v>
      </c>
      <c r="N143" s="104">
        <f>ROUND((M143-M142)/M142*100,2)</f>
        <v>-35.5</v>
      </c>
      <c r="O143" s="104">
        <f>ROUND((M143-M131)/M131*100,2)</f>
        <v>-33.659999999999997</v>
      </c>
      <c r="P143" s="105">
        <v>2267</v>
      </c>
      <c r="Q143" s="104">
        <f>ROUND((P143-P142)/P142*100,2)</f>
        <v>-25.28</v>
      </c>
      <c r="R143" s="106">
        <f>ROUND((P143-P131)/P131*100,2)</f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3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>ROUND((G144-G143)/G143*100,2)</f>
        <v>57.32</v>
      </c>
      <c r="I144" s="104">
        <f>(ROUND((G144-G132)/G132*100,2))</f>
        <v>15.88</v>
      </c>
      <c r="J144" s="105">
        <v>1159006</v>
      </c>
      <c r="K144" s="104">
        <f>ROUND((J144-J143)/J143*100,2)</f>
        <v>22.69</v>
      </c>
      <c r="L144" s="104">
        <f>ROUND((J144-J132)/J132*100,2)</f>
        <v>6.97</v>
      </c>
      <c r="M144" s="103">
        <v>4444</v>
      </c>
      <c r="N144" s="104">
        <f>ROUND((M144-M143)/M143*100,2)</f>
        <v>62.55</v>
      </c>
      <c r="O144" s="104">
        <f>ROUND((M144-M132)/M132*100,2)</f>
        <v>12.05</v>
      </c>
      <c r="P144" s="105">
        <v>3938</v>
      </c>
      <c r="Q144" s="104">
        <f>ROUND((P144-P143)/P143*100,2)</f>
        <v>73.709999999999994</v>
      </c>
      <c r="R144" s="106">
        <f>ROUND((P144-P132)/P132*100,2)</f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86" customFormat="1" ht="18.75" customHeight="1" x14ac:dyDescent="0.35">
      <c r="A145" s="77"/>
      <c r="B145" s="112" t="s">
        <v>156</v>
      </c>
      <c r="C145" s="113"/>
      <c r="D145" s="78">
        <f>M145/G145*100</f>
        <v>7.3935550249226434E-2</v>
      </c>
      <c r="E145" s="79">
        <f>P145/J145*100</f>
        <v>0.27178113722783981</v>
      </c>
      <c r="F145" s="87">
        <f>16+20+24+17+22+21+21+22+21+20</f>
        <v>204</v>
      </c>
      <c r="G145" s="80">
        <f>G135+G136+G137+G138+G139+G140+G141+G142+G143+G144</f>
        <v>50523733</v>
      </c>
      <c r="H145" s="25" t="s">
        <v>14</v>
      </c>
      <c r="I145" s="81">
        <f>(G145-G146)/G146*100</f>
        <v>-8.2501050269815934</v>
      </c>
      <c r="J145" s="82">
        <f>J135+J136+J137+J138+J139+J140+J141+J142+J143+J144</f>
        <v>10816056</v>
      </c>
      <c r="K145" s="25" t="s">
        <v>14</v>
      </c>
      <c r="L145" s="81">
        <f>(J145-J146)/J146*100</f>
        <v>-8.728485358069225</v>
      </c>
      <c r="M145" s="80">
        <f>M135+M136+M137+M138+M139+M140+M141+M142+M143+M144</f>
        <v>37355</v>
      </c>
      <c r="N145" s="25" t="s">
        <v>14</v>
      </c>
      <c r="O145" s="81">
        <f>(M145-M146)/M146*100</f>
        <v>-3.4180520722910259</v>
      </c>
      <c r="P145" s="82">
        <f>P135+P136+P137+P138+P139+P140+P141+P142+P143+P144</f>
        <v>29396</v>
      </c>
      <c r="Q145" s="25" t="s">
        <v>14</v>
      </c>
      <c r="R145" s="83">
        <f>(P145-P146)/P146*100</f>
        <v>1.8219605126428819</v>
      </c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</row>
    <row r="146" spans="1:49" s="52" customFormat="1" ht="14.15" customHeight="1" thickBot="1" x14ac:dyDescent="0.4">
      <c r="A146" s="49"/>
      <c r="B146" s="114" t="s">
        <v>157</v>
      </c>
      <c r="C146" s="115"/>
      <c r="D146" s="67">
        <f>M146/G146*100</f>
        <v>7.0236510193564541E-2</v>
      </c>
      <c r="E146" s="68">
        <f>P146/J146*100</f>
        <v>0.24362009846403732</v>
      </c>
      <c r="F146" s="69">
        <f>21+15+23+19+21+21+21+23+21+20</f>
        <v>205</v>
      </c>
      <c r="G146" s="70">
        <f>G123+G124+G125+G126+G127+G128+G129+G130+G131+G132</f>
        <v>55066802</v>
      </c>
      <c r="H146" s="97" t="s">
        <v>14</v>
      </c>
      <c r="I146" s="71">
        <f>(G146-G107-G108-G109-G111-G112-G113-G115-G116-G117-G119)/(G107+G108+G109+G111+G112+G113+G115+G116+G117+G119)*100</f>
        <v>-3.3689654717981994</v>
      </c>
      <c r="J146" s="72">
        <f>J123+J124+J125+J126+J127+J128+J129+J130+J131+J132</f>
        <v>11850418</v>
      </c>
      <c r="K146" s="97" t="s">
        <v>14</v>
      </c>
      <c r="L146" s="71">
        <f>(J146-J107-J108-J109-J111-J112-J113-J115-J116-J117-J119)/(J107+J108+J109+J111+J112+J113+J115+J116+J117+J119)*100</f>
        <v>2.8195777882492905</v>
      </c>
      <c r="M146" s="70">
        <f>M123+M124+M125+M126+M127+M128+M129+M130+M131+M132</f>
        <v>38677</v>
      </c>
      <c r="N146" s="97" t="s">
        <v>14</v>
      </c>
      <c r="O146" s="71">
        <f>(M146-M107-M108-M109-M111-M112-M113-M115-M116-M117-M119)/(M107+M108+M109+M111+M112+M113+M115+M116+M117+M119)*100</f>
        <v>-9.4809024527242087</v>
      </c>
      <c r="P146" s="72">
        <f>P123+P124+P125+P126+P127+P128+P129+P130+P131+P132</f>
        <v>28870</v>
      </c>
      <c r="Q146" s="97" t="s">
        <v>14</v>
      </c>
      <c r="R146" s="73">
        <f>(P146-P107-P108-P109-P111-P112-P113-P115-P116-P117-P119)/(P107+P108+P109+P111+P112+P113+P115+P116+P117+P119)*100</f>
        <v>-2.6372588695534871</v>
      </c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</row>
    <row r="147" spans="1:49" s="52" customFormat="1" ht="14.15" customHeight="1" x14ac:dyDescent="0.35">
      <c r="A147" s="49"/>
      <c r="B147" s="62"/>
      <c r="C147" s="62"/>
      <c r="D147" s="54"/>
      <c r="E147" s="54"/>
      <c r="F147" s="63"/>
      <c r="G147" s="64"/>
      <c r="H147" s="65"/>
      <c r="I147" s="66"/>
      <c r="J147" s="64"/>
      <c r="K147" s="65"/>
      <c r="L147" s="66"/>
      <c r="M147" s="64"/>
      <c r="N147" s="65"/>
      <c r="O147" s="66"/>
      <c r="P147" s="64"/>
      <c r="Q147" s="65"/>
      <c r="R147" s="66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</row>
    <row r="148" spans="1:49" ht="13.5" customHeight="1" x14ac:dyDescent="0.35">
      <c r="A148" s="1"/>
      <c r="B148" s="41" t="s">
        <v>60</v>
      </c>
      <c r="C148" s="42" t="s">
        <v>122</v>
      </c>
      <c r="D148" s="43"/>
      <c r="E148" s="44"/>
      <c r="F148" s="44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4.5" x14ac:dyDescent="0.35">
      <c r="A149" s="1"/>
      <c r="B149" s="41" t="s">
        <v>61</v>
      </c>
      <c r="C149" s="42" t="s">
        <v>62</v>
      </c>
      <c r="D149" s="43"/>
      <c r="E149" s="44"/>
      <c r="F149" s="44"/>
      <c r="G149" s="44"/>
      <c r="H149" s="44"/>
      <c r="I149" s="44"/>
      <c r="J149" s="46"/>
      <c r="K149" s="46"/>
      <c r="L149" s="46"/>
      <c r="M149" s="46"/>
      <c r="N149" s="46"/>
      <c r="O149" s="46"/>
      <c r="P149" s="46"/>
      <c r="Q149" s="46"/>
      <c r="R149" s="46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3.5" customHeight="1" x14ac:dyDescent="0.35">
      <c r="A150" s="1"/>
      <c r="B150" s="48" t="s">
        <v>116</v>
      </c>
      <c r="C150" s="1" t="s">
        <v>117</v>
      </c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3.5" customHeight="1" x14ac:dyDescent="0.35">
      <c r="A151" s="1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3.5" customHeight="1" x14ac:dyDescent="0.35">
      <c r="A152" s="1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5.25" customHeight="1" x14ac:dyDescent="0.35">
      <c r="A153" s="1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3.5" customHeight="1" x14ac:dyDescent="0.35">
      <c r="A154" s="1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3.5" customHeight="1" x14ac:dyDescent="0.35">
      <c r="A155" s="1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3.5" customHeight="1" x14ac:dyDescent="0.35">
      <c r="A156" s="1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8" customHeight="1" x14ac:dyDescent="0.35"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5.75" customHeight="1" x14ac:dyDescent="0.35"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5.75" customHeight="1" x14ac:dyDescent="0.35"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0.25" customHeight="1" x14ac:dyDescent="0.35"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9:49" ht="15.75" customHeight="1" x14ac:dyDescent="0.35"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4" spans="19:49" ht="7.25" customHeight="1" x14ac:dyDescent="0.3"/>
    <row r="165" spans="19:49" ht="15.75" customHeight="1" x14ac:dyDescent="0.3"/>
    <row r="166" spans="19:49" ht="17.75" customHeight="1" x14ac:dyDescent="0.3"/>
    <row r="167" spans="19:49" ht="17.149999999999999" customHeight="1" x14ac:dyDescent="0.3"/>
    <row r="168" spans="19:49" ht="7.65" customHeight="1" x14ac:dyDescent="0.3"/>
    <row r="169" spans="19:49" ht="17.149999999999999" customHeight="1" x14ac:dyDescent="0.3"/>
    <row r="170" spans="19:49" ht="17.149999999999999" customHeight="1" x14ac:dyDescent="0.3"/>
    <row r="171" spans="19:49" ht="17.149999999999999" customHeight="1" x14ac:dyDescent="0.3"/>
    <row r="172" spans="19:49" ht="8.75" customHeight="1" x14ac:dyDescent="0.3"/>
    <row r="173" spans="19:49" ht="14.25" customHeight="1" x14ac:dyDescent="0.3"/>
    <row r="174" spans="19:49" ht="16.5" customHeight="1" x14ac:dyDescent="0.3"/>
    <row r="175" spans="19:49" ht="12.75" customHeight="1" x14ac:dyDescent="0.3"/>
    <row r="176" spans="19:49" ht="11.15" customHeight="1" x14ac:dyDescent="0.3"/>
    <row r="177" ht="10.65" customHeight="1" x14ac:dyDescent="0.3"/>
    <row r="178" ht="14.15" customHeight="1" x14ac:dyDescent="0.3"/>
  </sheetData>
  <protectedRanges>
    <protectedRange sqref="A126:XFD134 A147:XFD150 A135:A144 C135:XFD144 A145:G146 I145:J146 L145:M146 O145:P146 R145:XFD146" name="範圍1"/>
  </protectedRanges>
  <mergeCells count="10">
    <mergeCell ref="B145:C145"/>
    <mergeCell ref="B146:C146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0" firstPageNumber="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2023-11-20T02:24:04Z</cp:lastPrinted>
  <dcterms:created xsi:type="dcterms:W3CDTF">1998-09-21T15:00:50Z</dcterms:created>
  <dcterms:modified xsi:type="dcterms:W3CDTF">2023-11-20T02:24:06Z</dcterms:modified>
  <dc:language>zh-TW</dc:language>
</cp:coreProperties>
</file>