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288" windowWidth="15576" windowHeight="6336"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附表3!$A$1:$F$30</definedName>
    <definedName name="_xlnm.Print_Area" localSheetId="3">附表4!$A$1:$D$19</definedName>
  </definedNames>
  <calcPr calcId="145621"/>
</workbook>
</file>

<file path=xl/calcChain.xml><?xml version="1.0" encoding="utf-8"?>
<calcChain xmlns="http://schemas.openxmlformats.org/spreadsheetml/2006/main">
  <c r="D12" i="7" l="1"/>
  <c r="F6" i="7"/>
  <c r="E10" i="21"/>
  <c r="F10" i="21" s="1"/>
  <c r="F10" i="8"/>
  <c r="F6" i="21" l="1"/>
  <c r="F8" i="21"/>
  <c r="F9" i="21"/>
  <c r="F7" i="21"/>
  <c r="E10" i="8" l="1"/>
  <c r="F9" i="8"/>
  <c r="G9" i="8"/>
  <c r="H9" i="8" s="1"/>
  <c r="F7" i="8" l="1"/>
  <c r="F8" i="8"/>
  <c r="C10" i="21" l="1"/>
  <c r="D8" i="21" s="1"/>
  <c r="G9" i="21"/>
  <c r="G8" i="21"/>
  <c r="H8" i="21" s="1"/>
  <c r="G7" i="21"/>
  <c r="H7" i="21" s="1"/>
  <c r="G6" i="21"/>
  <c r="H6" i="21" s="1"/>
  <c r="G7" i="8"/>
  <c r="H7" i="8" s="1"/>
  <c r="G8" i="8"/>
  <c r="H8" i="8" s="1"/>
  <c r="G6" i="8"/>
  <c r="H6" i="8" s="1"/>
  <c r="C10" i="8"/>
  <c r="D15" i="15"/>
  <c r="C15" i="15"/>
  <c r="E28" i="7"/>
  <c r="C28" i="7"/>
  <c r="D6" i="7" l="1"/>
  <c r="D6" i="8"/>
  <c r="D8" i="8"/>
  <c r="D9" i="8"/>
  <c r="F18" i="7"/>
  <c r="D7" i="8"/>
  <c r="F22" i="7"/>
  <c r="F10" i="7"/>
  <c r="D6" i="21"/>
  <c r="D9" i="21"/>
  <c r="F26" i="7"/>
  <c r="D24" i="7"/>
  <c r="D22" i="7"/>
  <c r="F20" i="7"/>
  <c r="D20" i="7"/>
  <c r="D16" i="7"/>
  <c r="D8" i="7"/>
  <c r="F28" i="7"/>
  <c r="F16" i="7"/>
  <c r="F8" i="7"/>
  <c r="F14" i="7"/>
  <c r="D10" i="7"/>
  <c r="D28" i="7"/>
  <c r="D7" i="21"/>
  <c r="G10" i="21"/>
  <c r="H10" i="21" s="1"/>
  <c r="D10" i="21"/>
  <c r="G10" i="8"/>
  <c r="H10" i="8" s="1"/>
  <c r="D10" i="8"/>
</calcChain>
</file>

<file path=xl/sharedStrings.xml><?xml version="1.0" encoding="utf-8"?>
<sst xmlns="http://schemas.openxmlformats.org/spreadsheetml/2006/main" count="102" uniqueCount="85">
  <si>
    <t>國家類別及地區別</t>
  </si>
  <si>
    <t>比較增減</t>
  </si>
  <si>
    <t>金額</t>
  </si>
  <si>
    <t>國家類別</t>
  </si>
  <si>
    <t>工業國家</t>
  </si>
  <si>
    <t>境外中心</t>
  </si>
  <si>
    <t>開發中國家</t>
  </si>
  <si>
    <t>國際組織</t>
  </si>
  <si>
    <t>(International Institutions)</t>
  </si>
  <si>
    <t>其他</t>
  </si>
  <si>
    <t>(Unallocated)</t>
  </si>
  <si>
    <t>歐洲地區</t>
  </si>
  <si>
    <t>(Europe)</t>
  </si>
  <si>
    <t>美洲及加勒比海地區</t>
  </si>
  <si>
    <t>(America and Caribbean area)</t>
  </si>
  <si>
    <t>非洲及中東地區</t>
  </si>
  <si>
    <t>(Africa and Middle East)</t>
  </si>
  <si>
    <t>亞洲及太平洋地區</t>
  </si>
  <si>
    <t>(Asia and Pacific)</t>
  </si>
  <si>
    <t>銀行</t>
  </si>
  <si>
    <t>公共部門</t>
  </si>
  <si>
    <t>非銀行之私人部門</t>
  </si>
  <si>
    <t>比重</t>
  </si>
  <si>
    <r>
      <t>單位：千美元、</t>
    </r>
    <r>
      <rPr>
        <sz val="14"/>
        <rFont val="Times New Roman"/>
        <family val="1"/>
      </rPr>
      <t>%</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</si>
  <si>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</si>
  <si>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</si>
  <si>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</si>
  <si>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部門別</t>
    <phoneticPr fontId="1" type="noConversion"/>
  </si>
  <si>
    <t>變動率</t>
    <phoneticPr fontId="1" type="noConversion"/>
  </si>
  <si>
    <r>
      <t>單位：千美元、</t>
    </r>
    <r>
      <rPr>
        <sz val="14"/>
        <rFont val="Times New Roman"/>
        <family val="1"/>
      </rPr>
      <t>%</t>
    </r>
    <phoneticPr fontId="1" type="noConversion"/>
  </si>
  <si>
    <t>-</t>
    <phoneticPr fontId="1" type="noConversion"/>
  </si>
  <si>
    <t>直接風險</t>
    <phoneticPr fontId="1" type="noConversion"/>
  </si>
  <si>
    <t>最終風險</t>
    <phoneticPr fontId="1" type="noConversion"/>
  </si>
  <si>
    <t>金額</t>
    <phoneticPr fontId="1" type="noConversion"/>
  </si>
  <si>
    <t>比重</t>
    <phoneticPr fontId="1" type="noConversion"/>
  </si>
  <si>
    <t>地區別</t>
    <phoneticPr fontId="1" type="noConversion"/>
  </si>
  <si>
    <t>合     計</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</si>
  <si>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</si>
  <si>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</si>
  <si>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單位：千美元</t>
    </r>
    <phoneticPr fontId="1" type="noConversion"/>
  </si>
  <si>
    <r>
      <rPr>
        <sz val="14"/>
        <rFont val="標楷體"/>
        <family val="4"/>
        <charset val="136"/>
      </rPr>
      <t>債</t>
    </r>
    <r>
      <rPr>
        <sz val="14"/>
        <rFont val="Times New Roman"/>
        <family val="1"/>
      </rPr>
      <t xml:space="preserve"> </t>
    </r>
    <r>
      <rPr>
        <sz val="14"/>
        <rFont val="標楷體"/>
        <family val="4"/>
        <charset val="136"/>
      </rPr>
      <t>務</t>
    </r>
    <r>
      <rPr>
        <sz val="14"/>
        <rFont val="Times New Roman"/>
        <family val="1"/>
      </rPr>
      <t xml:space="preserve"> </t>
    </r>
    <r>
      <rPr>
        <sz val="14"/>
        <rFont val="標楷體"/>
        <family val="4"/>
        <charset val="136"/>
      </rPr>
      <t>國</t>
    </r>
    <r>
      <rPr>
        <sz val="14"/>
        <rFont val="Times New Roman"/>
        <family val="1"/>
      </rPr>
      <t xml:space="preserve"> </t>
    </r>
    <r>
      <rPr>
        <sz val="14"/>
        <rFont val="標楷體"/>
        <family val="4"/>
        <charset val="136"/>
      </rPr>
      <t>名</t>
    </r>
    <r>
      <rPr>
        <sz val="14"/>
        <rFont val="Times New Roman"/>
        <family val="1"/>
      </rPr>
      <t xml:space="preserve"> </t>
    </r>
    <r>
      <rPr>
        <sz val="14"/>
        <rFont val="標楷體"/>
        <family val="4"/>
        <charset val="136"/>
      </rPr>
      <t>稱</t>
    </r>
    <phoneticPr fontId="1" type="noConversion"/>
  </si>
  <si>
    <r>
      <rPr>
        <sz val="14"/>
        <rFont val="標楷體"/>
        <family val="4"/>
        <charset val="136"/>
      </rPr>
      <t>合</t>
    </r>
    <r>
      <rPr>
        <sz val="14"/>
        <rFont val="Times New Roman"/>
        <family val="1"/>
      </rPr>
      <t xml:space="preserve">             </t>
    </r>
    <r>
      <rPr>
        <sz val="14"/>
        <rFont val="標楷體"/>
        <family val="4"/>
        <charset val="136"/>
      </rPr>
      <t>計</t>
    </r>
    <phoneticPr fontId="1" type="noConversion"/>
  </si>
  <si>
    <t>3</t>
  </si>
  <si>
    <t>4</t>
  </si>
  <si>
    <t>5</t>
  </si>
  <si>
    <t>6</t>
  </si>
  <si>
    <t>7</t>
  </si>
  <si>
    <t>8</t>
  </si>
  <si>
    <t>9</t>
  </si>
  <si>
    <t>10</t>
  </si>
  <si>
    <t>1</t>
    <phoneticPr fontId="1" type="noConversion"/>
  </si>
  <si>
    <t>2</t>
    <phoneticPr fontId="1" type="noConversion"/>
  </si>
  <si>
    <r>
      <rPr>
        <sz val="14"/>
        <rFont val="標楷體"/>
        <family val="4"/>
        <charset val="136"/>
      </rPr>
      <t>銀行</t>
    </r>
    <phoneticPr fontId="1" type="noConversion"/>
  </si>
  <si>
    <t>部門別</t>
    <phoneticPr fontId="1" type="noConversion"/>
  </si>
  <si>
    <t>變動率</t>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</si>
  <si>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</si>
  <si>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</si>
  <si>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</si>
  <si>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</si>
  <si>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rPr>
        <sz val="12"/>
        <rFont val="標楷體"/>
        <family val="4"/>
        <charset val="136"/>
      </rPr>
      <t>註：</t>
    </r>
    <r>
      <rPr>
        <sz val="12"/>
        <rFont val="Times New Roman"/>
        <family val="1"/>
      </rPr>
      <t>1.</t>
    </r>
    <r>
      <rPr>
        <sz val="12"/>
        <rFont val="標楷體"/>
        <family val="4"/>
        <charset val="136"/>
      </rPr>
      <t>「最終風險淨額」係指將外國債權依最終債務人及保證人國別重新歸類後之國家別債權金額。</t>
    </r>
    <phoneticPr fontId="1" type="noConversion"/>
  </si>
  <si>
    <r>
      <t xml:space="preserve">        2. </t>
    </r>
    <r>
      <rPr>
        <sz val="12"/>
        <rFont val="標楷體"/>
        <family val="4"/>
        <charset val="136"/>
      </rPr>
      <t>本表包括本國銀行自有資產及信託資產之外國債權最終風險。</t>
    </r>
    <phoneticPr fontId="1" type="noConversion"/>
  </si>
  <si>
    <r>
      <rPr>
        <sz val="12"/>
        <rFont val="標楷體"/>
        <family val="4"/>
        <charset val="136"/>
      </rPr>
      <t>　　</t>
    </r>
    <r>
      <rPr>
        <sz val="12"/>
        <rFont val="Times New Roman"/>
        <family val="1"/>
      </rPr>
      <t xml:space="preserve">2. </t>
    </r>
    <r>
      <rPr>
        <sz val="12"/>
        <rFont val="標楷體"/>
        <family val="4"/>
        <charset val="136"/>
      </rPr>
      <t>本表包括本國銀行自有資產及信託資產之外國債權。</t>
    </r>
    <phoneticPr fontId="1" type="noConversion"/>
  </si>
  <si>
    <r>
      <rPr>
        <sz val="12"/>
        <rFont val="標楷體"/>
        <family val="4"/>
        <charset val="136"/>
      </rPr>
      <t>　　</t>
    </r>
    <r>
      <rPr>
        <sz val="12"/>
        <rFont val="Times New Roman"/>
        <family val="1"/>
      </rPr>
      <t xml:space="preserve">3. </t>
    </r>
    <r>
      <rPr>
        <sz val="12"/>
        <rFont val="標楷體"/>
        <family val="4"/>
        <charset val="136"/>
      </rPr>
      <t>美國包括美屬薩摩亞、關島、波多黎各、北馬里亞納群島及美屬維爾京群島；英屬西印度群島包括英屬安圭拉、</t>
    </r>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</si>
  <si>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英屬維爾京群島、聖克里斯多福、安地卡及巴布達、蒙瑟拉特島。</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</si>
  <si>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</si>
  <si>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r>
      <t>單位：千美元、</t>
    </r>
    <r>
      <rPr>
        <sz val="14"/>
        <rFont val="Times New Roman"/>
        <family val="1"/>
      </rPr>
      <t>%</t>
    </r>
    <phoneticPr fontId="1" type="noConversion"/>
  </si>
  <si>
    <r>
      <rPr>
        <sz val="14"/>
        <rFont val="標楷體"/>
        <family val="4"/>
        <charset val="136"/>
      </rPr>
      <t>美國</t>
    </r>
    <r>
      <rPr>
        <sz val="14"/>
        <rFont val="Times New Roman"/>
        <family val="1"/>
      </rPr>
      <t>(UNITED STATES)</t>
    </r>
  </si>
  <si>
    <r>
      <rPr>
        <sz val="14"/>
        <rFont val="標楷體"/>
        <family val="4"/>
        <charset val="136"/>
      </rPr>
      <t>中國大陸</t>
    </r>
    <r>
      <rPr>
        <sz val="14"/>
        <rFont val="Times New Roman"/>
        <family val="1"/>
      </rPr>
      <t>(MAINLAND CHINA)</t>
    </r>
  </si>
  <si>
    <r>
      <rPr>
        <sz val="14"/>
        <rFont val="標楷體"/>
        <family val="4"/>
        <charset val="136"/>
      </rPr>
      <t>盧森堡</t>
    </r>
    <r>
      <rPr>
        <sz val="14"/>
        <rFont val="Times New Roman"/>
        <family val="1"/>
      </rPr>
      <t>(LUXEMBOURG)</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</si>
  <si>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</si>
  <si>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</si>
  <si>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英國</t>
    </r>
    <r>
      <rPr>
        <sz val="14"/>
        <rFont val="Times New Roman"/>
        <family val="1"/>
      </rPr>
      <t>(UNITED KINGDOM)</t>
    </r>
  </si>
  <si>
    <r>
      <rPr>
        <sz val="14"/>
        <rFont val="標楷體"/>
        <family val="4"/>
        <charset val="136"/>
      </rPr>
      <t>開曼群島</t>
    </r>
    <r>
      <rPr>
        <sz val="14"/>
        <rFont val="Times New Roman"/>
        <family val="1"/>
      </rPr>
      <t>(CAYMAN ISLANDS)</t>
    </r>
  </si>
  <si>
    <r>
      <rPr>
        <sz val="14"/>
        <rFont val="標楷體"/>
        <family val="4"/>
        <charset val="136"/>
      </rPr>
      <t>澳大利亞</t>
    </r>
    <r>
      <rPr>
        <sz val="14"/>
        <rFont val="Times New Roman"/>
        <family val="1"/>
      </rPr>
      <t>(AUSTRALIA)</t>
    </r>
  </si>
  <si>
    <r>
      <rPr>
        <sz val="14"/>
        <rFont val="標楷體"/>
        <family val="4"/>
        <charset val="136"/>
      </rPr>
      <t>新加坡</t>
    </r>
    <r>
      <rPr>
        <sz val="14"/>
        <rFont val="Times New Roman"/>
        <family val="1"/>
      </rPr>
      <t>(SINGAPORE)</t>
    </r>
  </si>
  <si>
    <t>105.9.30</t>
    <phoneticPr fontId="1" type="noConversion"/>
  </si>
  <si>
    <t>105.6.30</t>
    <phoneticPr fontId="1" type="noConversion"/>
  </si>
  <si>
    <t>105.6.30</t>
    <phoneticPr fontId="1" type="noConversion"/>
  </si>
  <si>
    <r>
      <t>基準日：</t>
    </r>
    <r>
      <rPr>
        <sz val="14"/>
        <rFont val="Times New Roman"/>
        <family val="1"/>
      </rPr>
      <t>105.9.30</t>
    </r>
    <phoneticPr fontId="1" type="noConversion"/>
  </si>
  <si>
    <r>
      <rPr>
        <sz val="14"/>
        <rFont val="標楷體"/>
        <family val="4"/>
        <charset val="136"/>
      </rPr>
      <t>英屬西印度群島</t>
    </r>
    <r>
      <rPr>
        <sz val="14"/>
        <rFont val="Times New Roman"/>
        <family val="1"/>
      </rPr>
      <t>(WEST INDIES UK)</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</si>
  <si>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</si>
  <si>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</si>
  <si>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</si>
  <si>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</si>
  <si>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rPr>
        <sz val="14"/>
        <rFont val="標楷體"/>
        <family val="4"/>
        <charset val="136"/>
      </rPr>
      <t>基準日</t>
    </r>
    <r>
      <rPr>
        <sz val="14"/>
        <rFont val="標楷體"/>
        <family val="4"/>
        <charset val="136"/>
      </rPr>
      <t>：</t>
    </r>
    <r>
      <rPr>
        <sz val="14"/>
        <rFont val="Times New Roman"/>
        <family val="1"/>
      </rPr>
      <t>105.9.30</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</si>
</sst>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101">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0" fillId="0" borderId="0" xfId="0" applyAlignment="1">
      <alignment vertical="center"/>
    </xf>
    <xf numFmtId="0" fontId="9" fillId="0" borderId="0" xfId="0" applyFont="1">
      <alignment vertical="center"/>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49"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7" fillId="0" borderId="1" xfId="0" applyFont="1" applyBorder="1" applyAlignment="1">
      <alignment horizontal="center" vertical="center" wrapText="1"/>
    </xf>
    <xf numFmtId="0" fontId="10" fillId="0" borderId="0" xfId="0" applyFont="1" applyAlignment="1">
      <alignment vertical="center" wrapText="1"/>
    </xf>
    <xf numFmtId="176" fontId="7" fillId="0" borderId="7" xfId="0" applyNumberFormat="1" applyFont="1" applyBorder="1" applyAlignment="1">
      <alignment horizontal="right" vertical="center" wrapText="1"/>
    </xf>
    <xf numFmtId="177" fontId="7" fillId="0" borderId="10" xfId="0" applyNumberFormat="1" applyFont="1" applyBorder="1" applyAlignment="1">
      <alignment horizontal="right" vertical="center" wrapText="1"/>
    </xf>
    <xf numFmtId="176" fontId="7" fillId="0" borderId="6"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7" fillId="0" borderId="6" xfId="0" applyNumberFormat="1" applyFont="1" applyBorder="1" applyAlignment="1">
      <alignment horizontal="right" vertical="center" wrapText="1"/>
    </xf>
    <xf numFmtId="176" fontId="7" fillId="0" borderId="7" xfId="0" applyNumberFormat="1" applyFont="1" applyBorder="1" applyAlignment="1">
      <alignment horizontal="right" vertical="center" wrapText="1"/>
    </xf>
    <xf numFmtId="0" fontId="2" fillId="0" borderId="4" xfId="0" applyFont="1" applyBorder="1" applyAlignment="1">
      <alignment horizontal="center" vertical="center" wrapText="1"/>
    </xf>
    <xf numFmtId="177" fontId="7" fillId="0" borderId="5" xfId="0" applyNumberFormat="1" applyFont="1" applyFill="1" applyBorder="1" applyAlignment="1">
      <alignment horizontal="right" vertical="center" wrapText="1"/>
    </xf>
    <xf numFmtId="0" fontId="2" fillId="0" borderId="3" xfId="0" applyFont="1" applyBorder="1" applyAlignment="1">
      <alignment horizontal="center" vertical="center" wrapText="1"/>
    </xf>
    <xf numFmtId="177" fontId="7" fillId="0" borderId="8" xfId="0" applyNumberFormat="1" applyFont="1" applyBorder="1" applyAlignment="1">
      <alignment horizontal="right" vertical="center" wrapText="1"/>
    </xf>
    <xf numFmtId="0" fontId="2" fillId="0" borderId="1" xfId="0" applyFont="1" applyBorder="1" applyAlignment="1">
      <alignment horizontal="center" vertical="center" wrapText="1"/>
    </xf>
    <xf numFmtId="0" fontId="3" fillId="0" borderId="0" xfId="0" applyFont="1">
      <alignment vertical="center"/>
    </xf>
    <xf numFmtId="176" fontId="7" fillId="0" borderId="8" xfId="0" applyNumberFormat="1" applyFont="1" applyBorder="1" applyAlignment="1">
      <alignment horizontal="right"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11" xfId="0" applyFont="1" applyBorder="1" applyAlignment="1">
      <alignment horizontal="left" vertical="center"/>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0" xfId="0" applyFont="1" applyAlignment="1">
      <alignment horizontal="center" vertical="center"/>
    </xf>
    <xf numFmtId="177" fontId="7" fillId="0" borderId="8" xfId="0" applyNumberFormat="1" applyFont="1" applyBorder="1" applyAlignment="1">
      <alignment horizontal="right" vertical="center" wrapText="1"/>
    </xf>
    <xf numFmtId="177" fontId="7" fillId="0" borderId="6" xfId="0" applyNumberFormat="1" applyFont="1" applyBorder="1" applyAlignment="1">
      <alignment horizontal="right" vertical="center" wrapText="1"/>
    </xf>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176" fontId="7" fillId="0" borderId="7" xfId="0" applyNumberFormat="1" applyFont="1" applyBorder="1" applyAlignment="1">
      <alignment horizontal="right" vertical="center" wrapText="1"/>
    </xf>
    <xf numFmtId="177" fontId="7" fillId="0" borderId="1" xfId="0" applyNumberFormat="1" applyFont="1" applyBorder="1" applyAlignment="1">
      <alignment horizontal="right" vertical="center" wrapText="1"/>
    </xf>
    <xf numFmtId="176" fontId="7" fillId="0" borderId="8" xfId="0" applyNumberFormat="1" applyFont="1" applyBorder="1" applyAlignment="1">
      <alignment horizontal="right"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8" fillId="0" borderId="9" xfId="0" applyFont="1" applyBorder="1" applyAlignment="1">
      <alignment horizontal="center" vertical="center" wrapText="1"/>
    </xf>
    <xf numFmtId="176" fontId="7" fillId="0" borderId="6"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0" fontId="2" fillId="0" borderId="14"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7"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3" fillId="0" borderId="0" xfId="0" applyFont="1" applyBorder="1" applyAlignment="1">
      <alignment vertical="center"/>
    </xf>
    <xf numFmtId="0" fontId="5" fillId="0" borderId="0" xfId="0" applyFont="1" applyBorder="1" applyAlignment="1">
      <alignment vertical="center"/>
    </xf>
    <xf numFmtId="0" fontId="2" fillId="0" borderId="6" xfId="0" applyFont="1" applyBorder="1" applyAlignment="1">
      <alignment horizontal="left" vertical="center"/>
    </xf>
    <xf numFmtId="0" fontId="8" fillId="0" borderId="7" xfId="0" applyFont="1" applyBorder="1" applyAlignment="1">
      <alignment horizontal="left" vertical="center"/>
    </xf>
    <xf numFmtId="0" fontId="6" fillId="0" borderId="0" xfId="0" applyFont="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xf numFmtId="0" fontId="0" fillId="0" borderId="0" xfId="0" applyAlignment="1">
      <alignment vertical="center"/>
    </xf>
    <xf numFmtId="0" fontId="7" fillId="0" borderId="0" xfId="0" applyFont="1" applyAlignment="1">
      <alignment horizontal="center" vertical="center" wrapText="1"/>
    </xf>
    <xf numFmtId="0" fontId="3" fillId="0" borderId="0" xfId="0" applyFont="1" applyAlignment="1">
      <alignment horizontal="left" vertical="center" wrapText="1" indent="3"/>
    </xf>
    <xf numFmtId="0" fontId="7"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3"/>
  <sheetViews>
    <sheetView tabSelected="1" zoomScaleNormal="100" workbookViewId="0">
      <selection activeCell="E16" sqref="E16"/>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58" t="s">
        <v>80</v>
      </c>
      <c r="B1" s="58"/>
      <c r="C1" s="58"/>
      <c r="D1" s="58"/>
      <c r="E1" s="58"/>
      <c r="F1" s="58"/>
      <c r="G1" s="58"/>
      <c r="H1" s="58"/>
      <c r="I1" s="4"/>
    </row>
    <row r="2" spans="1:9" ht="24" customHeight="1">
      <c r="A2" s="59"/>
      <c r="B2" s="59"/>
      <c r="C2" s="59"/>
      <c r="D2" s="59"/>
      <c r="E2" s="59"/>
      <c r="F2" s="59"/>
      <c r="G2" s="59"/>
      <c r="H2" s="59"/>
      <c r="I2" s="5"/>
    </row>
    <row r="3" spans="1:9" ht="24" customHeight="1">
      <c r="A3" s="57" t="s">
        <v>23</v>
      </c>
      <c r="B3" s="57"/>
      <c r="C3" s="57"/>
      <c r="D3" s="57"/>
      <c r="E3" s="57"/>
      <c r="F3" s="57"/>
      <c r="G3" s="57"/>
      <c r="H3" s="57"/>
      <c r="I3" s="6"/>
    </row>
    <row r="4" spans="1:9" ht="27" customHeight="1">
      <c r="A4" s="60" t="s">
        <v>53</v>
      </c>
      <c r="B4" s="61"/>
      <c r="C4" s="64" t="s">
        <v>75</v>
      </c>
      <c r="D4" s="65"/>
      <c r="E4" s="64" t="s">
        <v>76</v>
      </c>
      <c r="F4" s="65"/>
      <c r="G4" s="54" t="s">
        <v>1</v>
      </c>
      <c r="H4" s="55"/>
      <c r="I4" s="7"/>
    </row>
    <row r="5" spans="1:9" ht="27" customHeight="1">
      <c r="A5" s="62"/>
      <c r="B5" s="63"/>
      <c r="C5" s="37" t="s">
        <v>2</v>
      </c>
      <c r="D5" s="36" t="s">
        <v>22</v>
      </c>
      <c r="E5" s="42" t="s">
        <v>2</v>
      </c>
      <c r="F5" s="44" t="s">
        <v>22</v>
      </c>
      <c r="G5" s="40" t="s">
        <v>2</v>
      </c>
      <c r="H5" s="15" t="s">
        <v>54</v>
      </c>
    </row>
    <row r="6" spans="1:9" ht="42" customHeight="1">
      <c r="A6" s="48" t="s">
        <v>52</v>
      </c>
      <c r="B6" s="49"/>
      <c r="C6" s="41">
        <v>118082507</v>
      </c>
      <c r="D6" s="21">
        <f t="shared" ref="D6:D9" si="0">IF(C6=0,"_",IF(C$10=0,"_ ",ROUND(C6/C$10*100,2)))</f>
        <v>31.83</v>
      </c>
      <c r="E6" s="41">
        <v>115376845</v>
      </c>
      <c r="F6" s="21">
        <v>31.99</v>
      </c>
      <c r="G6" s="32">
        <f t="shared" ref="G6:G10" si="1">C6-E6</f>
        <v>2705662</v>
      </c>
      <c r="H6" s="38">
        <f t="shared" ref="H6:H10" si="2">IF(E6=0,"_",ROUND(G6/E6*100,2))</f>
        <v>2.35</v>
      </c>
    </row>
    <row r="7" spans="1:9" ht="42" customHeight="1">
      <c r="A7" s="50" t="s">
        <v>24</v>
      </c>
      <c r="B7" s="51"/>
      <c r="C7" s="20">
        <v>28173258</v>
      </c>
      <c r="D7" s="21">
        <f t="shared" si="0"/>
        <v>7.6</v>
      </c>
      <c r="E7" s="20">
        <v>24879662</v>
      </c>
      <c r="F7" s="21">
        <f t="shared" ref="F7:F9" si="3">IF(E7=0,"_",IF(E$10=0,"_ ",ROUND(E7/E$10*100,2)))</f>
        <v>6.9</v>
      </c>
      <c r="G7" s="20">
        <f t="shared" si="1"/>
        <v>3293596</v>
      </c>
      <c r="H7" s="39">
        <f t="shared" si="2"/>
        <v>13.24</v>
      </c>
    </row>
    <row r="8" spans="1:9" ht="42" customHeight="1">
      <c r="A8" s="50" t="s">
        <v>25</v>
      </c>
      <c r="B8" s="51"/>
      <c r="C8" s="20">
        <v>224640542</v>
      </c>
      <c r="D8" s="21">
        <f t="shared" si="0"/>
        <v>60.56</v>
      </c>
      <c r="E8" s="20">
        <v>220314049</v>
      </c>
      <c r="F8" s="21">
        <f t="shared" si="3"/>
        <v>61.1</v>
      </c>
      <c r="G8" s="20">
        <f t="shared" si="1"/>
        <v>4326493</v>
      </c>
      <c r="H8" s="39">
        <f t="shared" si="2"/>
        <v>1.96</v>
      </c>
    </row>
    <row r="9" spans="1:9" ht="42" customHeight="1">
      <c r="A9" s="52" t="s">
        <v>26</v>
      </c>
      <c r="B9" s="53"/>
      <c r="C9" s="43">
        <v>27081</v>
      </c>
      <c r="D9" s="21">
        <f t="shared" si="0"/>
        <v>0.01</v>
      </c>
      <c r="E9" s="43">
        <v>25263</v>
      </c>
      <c r="F9" s="21">
        <f t="shared" si="3"/>
        <v>0.01</v>
      </c>
      <c r="G9" s="20">
        <f t="shared" ref="G9" si="4">C9-E9</f>
        <v>1818</v>
      </c>
      <c r="H9" s="46">
        <f t="shared" ref="H9" si="5">IF(E9=0,"_",ROUND(G9/E9*100,2))</f>
        <v>7.2</v>
      </c>
    </row>
    <row r="10" spans="1:9" ht="42" customHeight="1">
      <c r="A10" s="54" t="s">
        <v>55</v>
      </c>
      <c r="B10" s="55"/>
      <c r="C10" s="34">
        <f>SUM(C6:C9)</f>
        <v>370923388</v>
      </c>
      <c r="D10" s="35">
        <f>IF(C10=0,"_",IF($C$10=0,"_ ",ROUND(C10/$C$10*100,2)))</f>
        <v>100</v>
      </c>
      <c r="E10" s="34">
        <f>SUM(E6:E9)</f>
        <v>360595819</v>
      </c>
      <c r="F10" s="35">
        <f>IF(E10=0,"_",IF($E$10=0,"_ ",ROUND(E10/$E$10*100,2)))</f>
        <v>100</v>
      </c>
      <c r="G10" s="34">
        <f t="shared" si="1"/>
        <v>10327569</v>
      </c>
      <c r="H10" s="9">
        <f t="shared" si="2"/>
        <v>2.86</v>
      </c>
    </row>
    <row r="11" spans="1:9" s="12" customFormat="1" ht="18" customHeight="1">
      <c r="A11" s="56" t="s">
        <v>56</v>
      </c>
      <c r="B11" s="56"/>
      <c r="C11" s="56"/>
      <c r="D11" s="56"/>
      <c r="E11" s="56"/>
      <c r="F11" s="56"/>
      <c r="G11" s="56"/>
      <c r="H11" s="56"/>
      <c r="I11" s="11"/>
    </row>
    <row r="12" spans="1:9">
      <c r="A12" s="47" t="s">
        <v>57</v>
      </c>
      <c r="B12" s="47"/>
      <c r="C12" s="47"/>
      <c r="D12" s="47"/>
      <c r="E12" s="47"/>
      <c r="F12" s="47"/>
      <c r="G12" s="47"/>
      <c r="H12" s="47"/>
    </row>
    <row r="13" spans="1:9">
      <c r="A13" s="47" t="s">
        <v>58</v>
      </c>
      <c r="B13" s="47"/>
      <c r="C13" s="47"/>
      <c r="D13" s="47"/>
      <c r="E13" s="47"/>
      <c r="F13" s="47"/>
      <c r="G13" s="47"/>
      <c r="H13" s="47"/>
    </row>
  </sheetData>
  <mergeCells count="15">
    <mergeCell ref="A3:H3"/>
    <mergeCell ref="A1:H1"/>
    <mergeCell ref="A2:H2"/>
    <mergeCell ref="A4:B5"/>
    <mergeCell ref="C4:D4"/>
    <mergeCell ref="E4:F4"/>
    <mergeCell ref="G4:H4"/>
    <mergeCell ref="A13:H13"/>
    <mergeCell ref="A6:B6"/>
    <mergeCell ref="A7:B7"/>
    <mergeCell ref="A8:B8"/>
    <mergeCell ref="A9:B9"/>
    <mergeCell ref="A12:H12"/>
    <mergeCell ref="A10:B10"/>
    <mergeCell ref="A11:H11"/>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E16" sqref="E16"/>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58" t="s">
        <v>81</v>
      </c>
      <c r="B1" s="58"/>
      <c r="C1" s="58"/>
      <c r="D1" s="58"/>
      <c r="E1" s="58"/>
      <c r="F1" s="58"/>
      <c r="G1" s="58"/>
      <c r="H1" s="58"/>
    </row>
    <row r="2" spans="1:9" ht="24" customHeight="1">
      <c r="A2" s="66"/>
      <c r="B2" s="66"/>
      <c r="C2" s="66"/>
      <c r="D2" s="66"/>
      <c r="E2" s="66"/>
      <c r="F2" s="66"/>
      <c r="G2" s="66"/>
      <c r="H2" s="66"/>
    </row>
    <row r="3" spans="1:9" ht="24" customHeight="1">
      <c r="G3" s="2"/>
      <c r="H3" s="2" t="s">
        <v>29</v>
      </c>
    </row>
    <row r="4" spans="1:9" ht="27" customHeight="1">
      <c r="A4" s="60" t="s">
        <v>27</v>
      </c>
      <c r="B4" s="61"/>
      <c r="C4" s="64" t="s">
        <v>75</v>
      </c>
      <c r="D4" s="65"/>
      <c r="E4" s="64" t="s">
        <v>77</v>
      </c>
      <c r="F4" s="65"/>
      <c r="G4" s="54" t="s">
        <v>1</v>
      </c>
      <c r="H4" s="55"/>
    </row>
    <row r="5" spans="1:9" ht="27" customHeight="1">
      <c r="A5" s="62"/>
      <c r="B5" s="63"/>
      <c r="C5" s="16" t="s">
        <v>2</v>
      </c>
      <c r="D5" s="18" t="s">
        <v>22</v>
      </c>
      <c r="E5" s="16" t="s">
        <v>2</v>
      </c>
      <c r="F5" s="19" t="s">
        <v>22</v>
      </c>
      <c r="G5" s="17" t="s">
        <v>2</v>
      </c>
      <c r="H5" s="15" t="s">
        <v>28</v>
      </c>
    </row>
    <row r="6" spans="1:9" ht="42" customHeight="1">
      <c r="A6" s="48" t="s">
        <v>19</v>
      </c>
      <c r="B6" s="49"/>
      <c r="C6" s="20">
        <v>114941510</v>
      </c>
      <c r="D6" s="21">
        <f>IF(C6=0,"_",IF(C$10=0,"_",ROUND(C6/C$10 * 100,2)))</f>
        <v>33.36</v>
      </c>
      <c r="E6" s="20">
        <v>113119350</v>
      </c>
      <c r="F6" s="21">
        <f>IF(E6=0,"_",IF(E$10=0,"_",ROUND(E6/E$10 * 100,2)))</f>
        <v>33.81</v>
      </c>
      <c r="G6" s="32">
        <f>C6-E6</f>
        <v>1822160</v>
      </c>
      <c r="H6" s="33">
        <f>IF(E6=0,"_",ROUND(G6/E6 * 100,2))</f>
        <v>1.61</v>
      </c>
    </row>
    <row r="7" spans="1:9" ht="42" customHeight="1">
      <c r="A7" s="50" t="s">
        <v>20</v>
      </c>
      <c r="B7" s="51"/>
      <c r="C7" s="20">
        <v>29222848</v>
      </c>
      <c r="D7" s="21">
        <f>IF(C7=0,"_",IF(C$10=0,"_",ROUND(C7/C$10 * 100,2)))</f>
        <v>8.48</v>
      </c>
      <c r="E7" s="20">
        <v>25746702</v>
      </c>
      <c r="F7" s="21">
        <f>IF(E7=0,"_",IF(E$10=0,"_",ROUND(E7/E$10 * 100,2)))</f>
        <v>7.69</v>
      </c>
      <c r="G7" s="20">
        <f t="shared" ref="G7:G10" si="0">C7-E7</f>
        <v>3476146</v>
      </c>
      <c r="H7" s="31">
        <f t="shared" ref="H7:H10" si="1">IF(E7=0,"_",ROUND(G7/E7 * 100,2))</f>
        <v>13.5</v>
      </c>
    </row>
    <row r="8" spans="1:9" ht="42" customHeight="1">
      <c r="A8" s="50" t="s">
        <v>21</v>
      </c>
      <c r="B8" s="51"/>
      <c r="C8" s="20">
        <v>200408279</v>
      </c>
      <c r="D8" s="21">
        <f>IF(C8=0,"_",IF(C$10=0,"_",ROUND(C8/C$10 * 100,2)))</f>
        <v>58.16</v>
      </c>
      <c r="E8" s="20">
        <v>195753153</v>
      </c>
      <c r="F8" s="21">
        <f>IF(E8=0,"_",IF(E$10=0,"_",ROUND(E8/E$10 * 100,2)))</f>
        <v>58.5</v>
      </c>
      <c r="G8" s="20">
        <f t="shared" si="0"/>
        <v>4655126</v>
      </c>
      <c r="H8" s="31">
        <f t="shared" si="1"/>
        <v>2.38</v>
      </c>
    </row>
    <row r="9" spans="1:9" ht="42" customHeight="1">
      <c r="A9" s="52" t="s">
        <v>9</v>
      </c>
      <c r="B9" s="53"/>
      <c r="C9" s="22">
        <v>0</v>
      </c>
      <c r="D9" s="21">
        <f>IF(C$10=0,"_",ROUND(C9/C$10 * 100,2))</f>
        <v>0</v>
      </c>
      <c r="E9" s="43">
        <v>0</v>
      </c>
      <c r="F9" s="21">
        <f>IF(E$10=0,"_",ROUND(E9/E$10 * 100,2))</f>
        <v>0</v>
      </c>
      <c r="G9" s="20">
        <f t="shared" si="0"/>
        <v>0</v>
      </c>
      <c r="H9" s="23" t="s">
        <v>30</v>
      </c>
    </row>
    <row r="10" spans="1:9" ht="42" customHeight="1">
      <c r="A10" s="54" t="s">
        <v>55</v>
      </c>
      <c r="B10" s="55"/>
      <c r="C10" s="34">
        <f>SUM(C6:C9)</f>
        <v>344572637</v>
      </c>
      <c r="D10" s="35">
        <f>IF(C10=0,"_",IF(C$10=0,"_",ROUND(C10/C$10 * 100,2)))</f>
        <v>100</v>
      </c>
      <c r="E10" s="34">
        <f>SUM(E6:E9)</f>
        <v>334619205</v>
      </c>
      <c r="F10" s="35">
        <f>IF(E10=0,"_",IF(E$10=0,"_",ROUND(E10/E$10 * 100,2)))</f>
        <v>100</v>
      </c>
      <c r="G10" s="34">
        <f t="shared" si="0"/>
        <v>9953432</v>
      </c>
      <c r="H10" s="9">
        <f t="shared" si="1"/>
        <v>2.97</v>
      </c>
    </row>
    <row r="11" spans="1:9" s="12" customFormat="1" ht="18" customHeight="1">
      <c r="A11" s="56" t="s">
        <v>64</v>
      </c>
      <c r="B11" s="56"/>
      <c r="C11" s="56"/>
      <c r="D11" s="56"/>
      <c r="E11" s="56"/>
      <c r="F11" s="56"/>
      <c r="G11" s="56"/>
      <c r="H11" s="56"/>
      <c r="I11" s="24"/>
    </row>
    <row r="12" spans="1:9" s="12" customFormat="1" ht="18" customHeight="1">
      <c r="A12" s="47" t="s">
        <v>60</v>
      </c>
      <c r="B12" s="47"/>
      <c r="C12" s="47"/>
      <c r="D12" s="47"/>
      <c r="E12" s="47"/>
      <c r="F12" s="47"/>
      <c r="G12" s="47"/>
      <c r="H12" s="47"/>
      <c r="I12" s="14"/>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zoomScaleNormal="100" workbookViewId="0">
      <selection activeCell="E16" sqref="E16"/>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8" ht="39" customHeight="1">
      <c r="A1" s="58" t="s">
        <v>82</v>
      </c>
      <c r="B1" s="58"/>
      <c r="C1" s="58"/>
      <c r="D1" s="58"/>
      <c r="E1" s="58"/>
      <c r="F1" s="58"/>
    </row>
    <row r="2" spans="1:8" ht="24" customHeight="1">
      <c r="A2" s="66" t="s">
        <v>78</v>
      </c>
      <c r="B2" s="66"/>
      <c r="C2" s="66"/>
      <c r="D2" s="66"/>
      <c r="E2" s="66"/>
      <c r="F2" s="66"/>
    </row>
    <row r="3" spans="1:8" ht="24" customHeight="1">
      <c r="E3" s="57" t="s">
        <v>65</v>
      </c>
      <c r="F3" s="75"/>
    </row>
    <row r="4" spans="1:8" ht="21" customHeight="1">
      <c r="A4" s="60" t="s">
        <v>0</v>
      </c>
      <c r="B4" s="76"/>
      <c r="C4" s="54" t="s">
        <v>31</v>
      </c>
      <c r="D4" s="78"/>
      <c r="E4" s="54" t="s">
        <v>32</v>
      </c>
      <c r="F4" s="78"/>
    </row>
    <row r="5" spans="1:8" ht="21" customHeight="1">
      <c r="A5" s="62"/>
      <c r="B5" s="77"/>
      <c r="C5" s="19" t="s">
        <v>33</v>
      </c>
      <c r="D5" s="13" t="s">
        <v>34</v>
      </c>
      <c r="E5" s="19" t="s">
        <v>33</v>
      </c>
      <c r="F5" s="13" t="s">
        <v>34</v>
      </c>
    </row>
    <row r="6" spans="1:8" ht="15" customHeight="1">
      <c r="A6" s="69" t="s">
        <v>3</v>
      </c>
      <c r="B6" s="92" t="s">
        <v>4</v>
      </c>
      <c r="C6" s="67">
        <v>202136110</v>
      </c>
      <c r="D6" s="72">
        <f>IF(C6=0,"_",IF(C$28=0,"_",ROUND(C6/C$28*100,2)))</f>
        <v>54.5</v>
      </c>
      <c r="E6" s="67">
        <v>194968394</v>
      </c>
      <c r="F6" s="72">
        <f>IF(E6=0,"_",IF(E$28=0,"_",ROUND(E6/E$28*100,2)))</f>
        <v>56.58</v>
      </c>
    </row>
    <row r="7" spans="1:8" ht="15" customHeight="1">
      <c r="A7" s="70"/>
      <c r="B7" s="93"/>
      <c r="C7" s="68"/>
      <c r="D7" s="72"/>
      <c r="E7" s="68"/>
      <c r="F7" s="72"/>
      <c r="H7" s="45"/>
    </row>
    <row r="8" spans="1:8" ht="15" customHeight="1">
      <c r="A8" s="70"/>
      <c r="B8" s="85" t="s">
        <v>5</v>
      </c>
      <c r="C8" s="67">
        <v>86180290</v>
      </c>
      <c r="D8" s="72">
        <f>IF(C8=0,"_",IF(C$28=0,"_",ROUND(C8/C$28*100,2)))</f>
        <v>23.23</v>
      </c>
      <c r="E8" s="67">
        <v>50926405</v>
      </c>
      <c r="F8" s="72">
        <f>IF(E8=0,"_",IF(E$28=0,"_",ROUND(E8/E$28*100,2)))</f>
        <v>14.78</v>
      </c>
      <c r="H8" s="45"/>
    </row>
    <row r="9" spans="1:8" ht="15" customHeight="1">
      <c r="A9" s="70"/>
      <c r="B9" s="86"/>
      <c r="C9" s="68"/>
      <c r="D9" s="72"/>
      <c r="E9" s="68"/>
      <c r="F9" s="72"/>
      <c r="H9" s="45"/>
    </row>
    <row r="10" spans="1:8" ht="15" customHeight="1">
      <c r="A10" s="70"/>
      <c r="B10" s="85" t="s">
        <v>6</v>
      </c>
      <c r="C10" s="67">
        <v>81240682</v>
      </c>
      <c r="D10" s="72">
        <f>IF(C10=0,"_",IF(C$28=0,"_",ROUND(C10/C$28*100,2)))</f>
        <v>21.9</v>
      </c>
      <c r="E10" s="67">
        <v>97108877</v>
      </c>
      <c r="F10" s="72">
        <f>IF(E10=0,"_",IF(E$28=0,"_",ROUND(E10/E$28*100,2)))</f>
        <v>28.18</v>
      </c>
      <c r="H10" s="45"/>
    </row>
    <row r="11" spans="1:8" ht="15" customHeight="1">
      <c r="A11" s="70"/>
      <c r="B11" s="86"/>
      <c r="C11" s="68"/>
      <c r="D11" s="72"/>
      <c r="E11" s="68"/>
      <c r="F11" s="72"/>
      <c r="H11" s="45"/>
    </row>
    <row r="12" spans="1:8" ht="15" customHeight="1">
      <c r="A12" s="70"/>
      <c r="B12" s="85" t="s">
        <v>7</v>
      </c>
      <c r="C12" s="67">
        <v>1349603</v>
      </c>
      <c r="D12" s="72">
        <f>IF(C12=0,"_",IF(C$28=0,"_",ROUND(C12/C$28*100,2)))</f>
        <v>0.36</v>
      </c>
      <c r="E12" s="67">
        <v>1555266</v>
      </c>
      <c r="F12" s="72">
        <v>0.46</v>
      </c>
      <c r="H12" s="45"/>
    </row>
    <row r="13" spans="1:8" ht="15" customHeight="1">
      <c r="A13" s="70"/>
      <c r="B13" s="86"/>
      <c r="C13" s="68"/>
      <c r="D13" s="72"/>
      <c r="E13" s="68"/>
      <c r="F13" s="72"/>
      <c r="H13" s="45"/>
    </row>
    <row r="14" spans="1:8" ht="15" customHeight="1">
      <c r="A14" s="70"/>
      <c r="B14" s="85" t="s">
        <v>9</v>
      </c>
      <c r="C14" s="67">
        <v>16703</v>
      </c>
      <c r="D14" s="72">
        <v>0.01</v>
      </c>
      <c r="E14" s="67">
        <v>13695</v>
      </c>
      <c r="F14" s="72">
        <f>IF(E14=0,"_",IF(E$28=0,"_",ROUND(E14/E$28*100,2)))</f>
        <v>0</v>
      </c>
      <c r="H14" s="45"/>
    </row>
    <row r="15" spans="1:8" ht="15" customHeight="1">
      <c r="A15" s="71"/>
      <c r="B15" s="87" t="s">
        <v>10</v>
      </c>
      <c r="C15" s="73"/>
      <c r="D15" s="74"/>
      <c r="E15" s="73"/>
      <c r="F15" s="74"/>
      <c r="H15" s="45"/>
    </row>
    <row r="16" spans="1:8" ht="15" customHeight="1">
      <c r="A16" s="69" t="s">
        <v>35</v>
      </c>
      <c r="B16" s="84" t="s">
        <v>11</v>
      </c>
      <c r="C16" s="68">
        <v>84411062</v>
      </c>
      <c r="D16" s="79">
        <f>IF(C16=0,"_",IF(C$28=0,"_",ROUND(C16/C$28*100,2)))</f>
        <v>22.76</v>
      </c>
      <c r="E16" s="68">
        <v>81404762</v>
      </c>
      <c r="F16" s="79">
        <f>IF(E16=0,"_",IF(E$28=0,"_",ROUND(E16/E$28*100,2)))</f>
        <v>23.62</v>
      </c>
      <c r="H16" s="45"/>
    </row>
    <row r="17" spans="1:10" ht="15" customHeight="1">
      <c r="A17" s="88"/>
      <c r="B17" s="83" t="s">
        <v>12</v>
      </c>
      <c r="C17" s="80"/>
      <c r="D17" s="72"/>
      <c r="E17" s="80"/>
      <c r="F17" s="72"/>
      <c r="H17" s="45"/>
    </row>
    <row r="18" spans="1:10" ht="15" customHeight="1">
      <c r="A18" s="88"/>
      <c r="B18" s="81" t="s">
        <v>17</v>
      </c>
      <c r="C18" s="80">
        <v>169531265</v>
      </c>
      <c r="D18" s="72">
        <v>45.7</v>
      </c>
      <c r="E18" s="80">
        <v>164686661</v>
      </c>
      <c r="F18" s="72">
        <f>IF(E18=0,"_",IF(E$28=0,"_",ROUND(E18/E$28*100,2)))</f>
        <v>47.79</v>
      </c>
      <c r="H18" s="45"/>
    </row>
    <row r="19" spans="1:10" ht="15" customHeight="1">
      <c r="A19" s="88"/>
      <c r="B19" s="83" t="s">
        <v>18</v>
      </c>
      <c r="C19" s="80"/>
      <c r="D19" s="72"/>
      <c r="E19" s="80"/>
      <c r="F19" s="72"/>
      <c r="H19" s="45"/>
    </row>
    <row r="20" spans="1:10" ht="15" customHeight="1">
      <c r="A20" s="88"/>
      <c r="B20" s="81" t="s">
        <v>13</v>
      </c>
      <c r="C20" s="80">
        <v>107248139</v>
      </c>
      <c r="D20" s="72">
        <f>IF(C20=0,"_",IF(C$28=0,"_",ROUND(C20/C$28*100,2)))</f>
        <v>28.91</v>
      </c>
      <c r="E20" s="80">
        <v>91862898</v>
      </c>
      <c r="F20" s="72">
        <f>IF(E20=0,"_",IF(E$28=0,"_",ROUND(E20/E$28*100,2)))</f>
        <v>26.66</v>
      </c>
      <c r="H20" s="45"/>
    </row>
    <row r="21" spans="1:10" ht="15" customHeight="1">
      <c r="A21" s="88"/>
      <c r="B21" s="83" t="s">
        <v>14</v>
      </c>
      <c r="C21" s="80"/>
      <c r="D21" s="72"/>
      <c r="E21" s="80"/>
      <c r="F21" s="72"/>
      <c r="H21" s="45"/>
    </row>
    <row r="22" spans="1:10" ht="15" customHeight="1">
      <c r="A22" s="88"/>
      <c r="B22" s="81" t="s">
        <v>15</v>
      </c>
      <c r="C22" s="80">
        <v>8366616</v>
      </c>
      <c r="D22" s="72">
        <f>IF(C22=0,"_",IF(C$28=0,"_",ROUND(C22/C$28*100,2)))</f>
        <v>2.2599999999999998</v>
      </c>
      <c r="E22" s="80">
        <v>5049355</v>
      </c>
      <c r="F22" s="72">
        <f>IF(E22=0,"_",IF(E$28=0,"_",ROUND(E22/E$28*100,2)))</f>
        <v>1.47</v>
      </c>
      <c r="H22" s="45"/>
    </row>
    <row r="23" spans="1:10" ht="15" customHeight="1">
      <c r="A23" s="88"/>
      <c r="B23" s="83" t="s">
        <v>16</v>
      </c>
      <c r="C23" s="80"/>
      <c r="D23" s="72"/>
      <c r="E23" s="80"/>
      <c r="F23" s="72"/>
      <c r="H23" s="45"/>
    </row>
    <row r="24" spans="1:10" ht="15" customHeight="1">
      <c r="A24" s="88"/>
      <c r="B24" s="81" t="s">
        <v>7</v>
      </c>
      <c r="C24" s="80">
        <v>1349603</v>
      </c>
      <c r="D24" s="72">
        <f>IF(C24=0,"_",IF(C$28=0,"_",ROUND(C24/C$28*100,2)))</f>
        <v>0.36</v>
      </c>
      <c r="E24" s="80">
        <v>1555266</v>
      </c>
      <c r="F24" s="72">
        <v>0.46</v>
      </c>
      <c r="H24" s="45"/>
    </row>
    <row r="25" spans="1:10" ht="15" customHeight="1">
      <c r="A25" s="88"/>
      <c r="B25" s="83" t="s">
        <v>8</v>
      </c>
      <c r="C25" s="80"/>
      <c r="D25" s="72"/>
      <c r="E25" s="80"/>
      <c r="F25" s="72"/>
      <c r="H25" s="45"/>
    </row>
    <row r="26" spans="1:10" ht="15" customHeight="1">
      <c r="A26" s="88"/>
      <c r="B26" s="81" t="s">
        <v>9</v>
      </c>
      <c r="C26" s="80">
        <v>16703</v>
      </c>
      <c r="D26" s="72">
        <v>0.01</v>
      </c>
      <c r="E26" s="80">
        <v>13695</v>
      </c>
      <c r="F26" s="72">
        <f>IF(E26=0,"_",IF(E$28=0,"_",ROUND(E26/E$28*100,2)))</f>
        <v>0</v>
      </c>
      <c r="H26" s="45"/>
    </row>
    <row r="27" spans="1:10" ht="15" customHeight="1">
      <c r="A27" s="89"/>
      <c r="B27" s="82" t="s">
        <v>10</v>
      </c>
      <c r="C27" s="67"/>
      <c r="D27" s="74"/>
      <c r="E27" s="67"/>
      <c r="F27" s="72"/>
      <c r="H27" s="45"/>
    </row>
    <row r="28" spans="1:10" ht="30" customHeight="1">
      <c r="A28" s="54" t="s">
        <v>36</v>
      </c>
      <c r="B28" s="78"/>
      <c r="C28" s="8">
        <f>SUM(C16:C27)</f>
        <v>370923388</v>
      </c>
      <c r="D28" s="9">
        <f>IF(C$28=0,"_",ROUND(C28/C$28*100,2))</f>
        <v>100</v>
      </c>
      <c r="E28" s="8">
        <f>SUM(E16:E27)</f>
        <v>344572637</v>
      </c>
      <c r="F28" s="9">
        <f>IF(E$28=0,"_",ROUND(E28/E$28*100,2))</f>
        <v>100</v>
      </c>
    </row>
    <row r="29" spans="1:10" ht="18" customHeight="1">
      <c r="A29" s="12"/>
    </row>
    <row r="30" spans="1:10">
      <c r="J30" s="90"/>
    </row>
    <row r="31" spans="1:10">
      <c r="J31" s="91"/>
    </row>
  </sheetData>
  <mergeCells count="65">
    <mergeCell ref="A16:A27"/>
    <mergeCell ref="F6:F7"/>
    <mergeCell ref="D12:D13"/>
    <mergeCell ref="F10:F11"/>
    <mergeCell ref="J30:J31"/>
    <mergeCell ref="A28:B28"/>
    <mergeCell ref="C26:C27"/>
    <mergeCell ref="D26:D27"/>
    <mergeCell ref="E26:E27"/>
    <mergeCell ref="F26:F27"/>
    <mergeCell ref="B6:B7"/>
    <mergeCell ref="B8:B9"/>
    <mergeCell ref="B10:B11"/>
    <mergeCell ref="B22:B23"/>
    <mergeCell ref="D24:D25"/>
    <mergeCell ref="C20:C21"/>
    <mergeCell ref="B26:B27"/>
    <mergeCell ref="C12:C13"/>
    <mergeCell ref="C22:C23"/>
    <mergeCell ref="B24:B25"/>
    <mergeCell ref="B16:B17"/>
    <mergeCell ref="B18:B19"/>
    <mergeCell ref="B20:B21"/>
    <mergeCell ref="C24:C25"/>
    <mergeCell ref="B12:B13"/>
    <mergeCell ref="B14:B15"/>
    <mergeCell ref="C16:C17"/>
    <mergeCell ref="C18:C19"/>
    <mergeCell ref="E24:E25"/>
    <mergeCell ref="F24:F25"/>
    <mergeCell ref="F14:F15"/>
    <mergeCell ref="E14:E15"/>
    <mergeCell ref="D22:D23"/>
    <mergeCell ref="D20:D21"/>
    <mergeCell ref="E8:E9"/>
    <mergeCell ref="F22:F23"/>
    <mergeCell ref="D16:D17"/>
    <mergeCell ref="D18:D19"/>
    <mergeCell ref="E22:E23"/>
    <mergeCell ref="F20:F21"/>
    <mergeCell ref="E20:E21"/>
    <mergeCell ref="F18:F19"/>
    <mergeCell ref="E10:E11"/>
    <mergeCell ref="E18:E19"/>
    <mergeCell ref="F16:F17"/>
    <mergeCell ref="E16:E17"/>
    <mergeCell ref="D8:D9"/>
    <mergeCell ref="F12:F13"/>
    <mergeCell ref="E12:E13"/>
    <mergeCell ref="E6:E7"/>
    <mergeCell ref="A1:F1"/>
    <mergeCell ref="A2:F2"/>
    <mergeCell ref="A6:A15"/>
    <mergeCell ref="C6:C7"/>
    <mergeCell ref="D6:D7"/>
    <mergeCell ref="C10:C11"/>
    <mergeCell ref="D10:D11"/>
    <mergeCell ref="C14:C15"/>
    <mergeCell ref="D14:D15"/>
    <mergeCell ref="C8:C9"/>
    <mergeCell ref="E3:F3"/>
    <mergeCell ref="A4:B5"/>
    <mergeCell ref="C4:D4"/>
    <mergeCell ref="E4:F4"/>
    <mergeCell ref="F8:F9"/>
  </mergeCells>
  <phoneticPr fontId="1" type="noConversion"/>
  <printOptions horizontalCentered="1"/>
  <pageMargins left="0.59055118110236227" right="0.59055118110236227" top="0.39370078740157483" bottom="0.39370078740157483"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H44"/>
  <sheetViews>
    <sheetView zoomScaleNormal="100" workbookViewId="0">
      <selection activeCell="E16" sqref="E16"/>
    </sheetView>
  </sheetViews>
  <sheetFormatPr defaultColWidth="9" defaultRowHeight="16.2"/>
  <cols>
    <col min="1" max="1" width="8.6640625" style="3" customWidth="1"/>
    <col min="2" max="2" width="48.6640625" style="3" customWidth="1"/>
    <col min="3" max="4" width="28.6640625" style="3" customWidth="1"/>
    <col min="5" max="16384" width="9" style="3"/>
  </cols>
  <sheetData>
    <row r="1" spans="1:8" s="12" customFormat="1" ht="39" customHeight="1">
      <c r="A1" s="94" t="s">
        <v>83</v>
      </c>
      <c r="B1" s="94"/>
      <c r="C1" s="94"/>
      <c r="D1" s="94"/>
      <c r="E1" s="94"/>
      <c r="F1" s="94"/>
      <c r="G1" s="94"/>
      <c r="H1" s="94"/>
    </row>
    <row r="2" spans="1:8" s="27" customFormat="1" ht="24" customHeight="1">
      <c r="A2" s="98" t="s">
        <v>84</v>
      </c>
      <c r="B2" s="98"/>
      <c r="C2" s="98"/>
      <c r="D2" s="98"/>
    </row>
    <row r="3" spans="1:8" s="27" customFormat="1" ht="24" customHeight="1">
      <c r="D3" s="28" t="s">
        <v>39</v>
      </c>
    </row>
    <row r="4" spans="1:8" s="30" customFormat="1" ht="27.9" customHeight="1">
      <c r="A4" s="100" t="s">
        <v>40</v>
      </c>
      <c r="B4" s="100"/>
      <c r="C4" s="29" t="s">
        <v>37</v>
      </c>
      <c r="D4" s="29" t="s">
        <v>38</v>
      </c>
    </row>
    <row r="5" spans="1:8" s="30" customFormat="1" ht="27.9" customHeight="1">
      <c r="A5" s="25" t="s">
        <v>50</v>
      </c>
      <c r="B5" s="26" t="s">
        <v>66</v>
      </c>
      <c r="C5" s="10">
        <v>67167858</v>
      </c>
      <c r="D5" s="10">
        <v>63589777</v>
      </c>
    </row>
    <row r="6" spans="1:8" s="27" customFormat="1" ht="27.9" customHeight="1">
      <c r="A6" s="25" t="s">
        <v>51</v>
      </c>
      <c r="B6" s="26" t="s">
        <v>67</v>
      </c>
      <c r="C6" s="10">
        <v>40289010</v>
      </c>
      <c r="D6" s="10">
        <v>56873759</v>
      </c>
    </row>
    <row r="7" spans="1:8" s="27" customFormat="1" ht="27.9" customHeight="1">
      <c r="A7" s="25" t="s">
        <v>42</v>
      </c>
      <c r="B7" s="26" t="s">
        <v>68</v>
      </c>
      <c r="C7" s="10">
        <v>36658499</v>
      </c>
      <c r="D7" s="10">
        <v>33959318</v>
      </c>
    </row>
    <row r="8" spans="1:8" s="27" customFormat="1" ht="27.9" customHeight="1">
      <c r="A8" s="25" t="s">
        <v>43</v>
      </c>
      <c r="B8" s="26" t="s">
        <v>70</v>
      </c>
      <c r="C8" s="10">
        <v>34558499</v>
      </c>
      <c r="D8" s="10">
        <v>35921772</v>
      </c>
    </row>
    <row r="9" spans="1:8" s="27" customFormat="1" ht="27.9" customHeight="1">
      <c r="A9" s="25" t="s">
        <v>44</v>
      </c>
      <c r="B9" s="26" t="s">
        <v>69</v>
      </c>
      <c r="C9" s="10">
        <v>32497313</v>
      </c>
      <c r="D9" s="10">
        <v>19204367</v>
      </c>
    </row>
    <row r="10" spans="1:8" s="27" customFormat="1" ht="27.9" customHeight="1">
      <c r="A10" s="25" t="s">
        <v>45</v>
      </c>
      <c r="B10" s="26" t="s">
        <v>71</v>
      </c>
      <c r="C10" s="10">
        <v>18230257</v>
      </c>
      <c r="D10" s="10">
        <v>12755908</v>
      </c>
      <c r="G10"/>
    </row>
    <row r="11" spans="1:8" s="27" customFormat="1" ht="27.9" customHeight="1">
      <c r="A11" s="25" t="s">
        <v>46</v>
      </c>
      <c r="B11" s="26" t="s">
        <v>73</v>
      </c>
      <c r="C11" s="10">
        <v>14199242</v>
      </c>
      <c r="D11" s="10">
        <v>11652357</v>
      </c>
    </row>
    <row r="12" spans="1:8" s="27" customFormat="1" ht="27.9" customHeight="1">
      <c r="A12" s="25" t="s">
        <v>47</v>
      </c>
      <c r="B12" s="26" t="s">
        <v>72</v>
      </c>
      <c r="C12" s="10">
        <v>13751697</v>
      </c>
      <c r="D12" s="10">
        <v>9750896</v>
      </c>
    </row>
    <row r="13" spans="1:8" s="27" customFormat="1" ht="27.9" customHeight="1">
      <c r="A13" s="25" t="s">
        <v>48</v>
      </c>
      <c r="B13" s="26" t="s">
        <v>79</v>
      </c>
      <c r="C13" s="10">
        <v>13373143</v>
      </c>
      <c r="D13" s="10">
        <v>7651214</v>
      </c>
    </row>
    <row r="14" spans="1:8" s="27" customFormat="1" ht="27.9" customHeight="1">
      <c r="A14" s="25" t="s">
        <v>49</v>
      </c>
      <c r="B14" s="26" t="s">
        <v>74</v>
      </c>
      <c r="C14" s="10">
        <v>12884354</v>
      </c>
      <c r="D14" s="10">
        <v>6977784</v>
      </c>
    </row>
    <row r="15" spans="1:8" s="27" customFormat="1" ht="27.9" customHeight="1">
      <c r="A15" s="100" t="s">
        <v>41</v>
      </c>
      <c r="B15" s="100"/>
      <c r="C15" s="10">
        <f>SUM(C5:C14)</f>
        <v>283609872</v>
      </c>
      <c r="D15" s="10">
        <f>SUM(D5:D14)</f>
        <v>258337152</v>
      </c>
    </row>
    <row r="16" spans="1:8" s="27" customFormat="1" ht="18" customHeight="1">
      <c r="A16" s="95" t="s">
        <v>59</v>
      </c>
      <c r="B16" s="96"/>
      <c r="C16" s="96"/>
      <c r="D16" s="96"/>
    </row>
    <row r="17" spans="1:4" s="27" customFormat="1" ht="18" customHeight="1">
      <c r="A17" s="47" t="s">
        <v>61</v>
      </c>
      <c r="B17" s="97"/>
      <c r="C17" s="97"/>
      <c r="D17" s="97"/>
    </row>
    <row r="18" spans="1:4" s="27" customFormat="1" ht="18" customHeight="1">
      <c r="A18" s="47" t="s">
        <v>62</v>
      </c>
      <c r="B18" s="97"/>
      <c r="C18" s="97"/>
      <c r="D18" s="97"/>
    </row>
    <row r="19" spans="1:4" s="27" customFormat="1" ht="18" customHeight="1">
      <c r="A19" s="47" t="s">
        <v>63</v>
      </c>
      <c r="B19" s="97"/>
      <c r="C19" s="97"/>
      <c r="D19" s="97"/>
    </row>
    <row r="20" spans="1:4">
      <c r="B20" s="99"/>
      <c r="C20" s="99"/>
    </row>
    <row r="21" spans="1:4" ht="19.95" customHeight="1">
      <c r="B21" s="99"/>
      <c r="C21" s="99"/>
    </row>
    <row r="22" spans="1:4" ht="19.95" customHeight="1"/>
    <row r="23" spans="1:4" ht="19.95" customHeight="1"/>
    <row r="24" spans="1:4" ht="19.95" customHeight="1"/>
    <row r="25" spans="1:4" ht="19.95" customHeight="1"/>
    <row r="26" spans="1:4" ht="19.95" customHeight="1"/>
    <row r="27" spans="1:4" ht="19.95" customHeight="1"/>
    <row r="28" spans="1:4" ht="19.95" customHeight="1"/>
    <row r="29" spans="1:4" ht="19.95" customHeight="1"/>
    <row r="30" spans="1:4" ht="19.95" customHeight="1"/>
    <row r="31" spans="1:4" ht="19.95" customHeight="1"/>
    <row r="32" spans="1:4"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25.2" customHeight="1"/>
    <row r="44" ht="93.6" customHeight="1"/>
  </sheetData>
  <mergeCells count="11">
    <mergeCell ref="B21:C21"/>
    <mergeCell ref="B20:C20"/>
    <mergeCell ref="A15:B15"/>
    <mergeCell ref="A4:B4"/>
    <mergeCell ref="A19:D19"/>
    <mergeCell ref="E1:H1"/>
    <mergeCell ref="A16:D16"/>
    <mergeCell ref="A17:D17"/>
    <mergeCell ref="A18:D18"/>
    <mergeCell ref="A1:D1"/>
    <mergeCell ref="A2:D2"/>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2016-12-16T02:26:01Z</cp:lastPrinted>
  <dcterms:created xsi:type="dcterms:W3CDTF">2005-01-04T07:49:27Z</dcterms:created>
  <dcterms:modified xsi:type="dcterms:W3CDTF">2016-12-16T02:26:03Z</dcterms:modified>
</cp:coreProperties>
</file>