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本國銀行\國家風險\國家風險-洪仁亮(11203-\11206季報\2.新聞稿\新聞稿及附表\"/>
    </mc:Choice>
  </mc:AlternateContent>
  <bookViews>
    <workbookView xWindow="0" yWindow="0" windowWidth="20730" windowHeight="9135"/>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附表2!$A$1:$I$18</definedName>
    <definedName name="_xlnm.Print_Area" localSheetId="2">附表3!$A$1:$G$13</definedName>
    <definedName name="_xlnm.Print_Area" localSheetId="3">附表4!$A$1:$I$19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 i="37" l="1"/>
  <c r="I14" i="37"/>
  <c r="I13" i="37"/>
  <c r="I12" i="37"/>
  <c r="I11" i="37"/>
  <c r="I10" i="37"/>
  <c r="I9" i="37"/>
  <c r="I8" i="37"/>
  <c r="I7" i="37"/>
  <c r="I6" i="37"/>
  <c r="I15" i="35" l="1"/>
  <c r="I14" i="35"/>
  <c r="I13" i="35"/>
  <c r="I12" i="35"/>
  <c r="I11" i="35"/>
  <c r="I10" i="35"/>
  <c r="I9" i="35"/>
  <c r="I8" i="35"/>
  <c r="I7" i="35"/>
  <c r="I6" i="35"/>
  <c r="E7" i="37" l="1"/>
  <c r="E8" i="37"/>
  <c r="E9" i="37"/>
  <c r="E10" i="37"/>
  <c r="E11" i="37"/>
  <c r="E12" i="37"/>
  <c r="E13" i="37"/>
  <c r="E14" i="37"/>
  <c r="E15" i="37"/>
  <c r="E6" i="37"/>
  <c r="F5" i="33" l="1"/>
  <c r="F6" i="33"/>
  <c r="F7" i="33"/>
  <c r="F8" i="33"/>
  <c r="B4" i="35"/>
  <c r="E4" i="35"/>
  <c r="B3" i="34" l="1"/>
  <c r="D3" i="34"/>
  <c r="H15" i="35"/>
  <c r="H14" i="35"/>
  <c r="H13" i="35"/>
  <c r="H12" i="35"/>
  <c r="H11" i="35"/>
  <c r="H10" i="35"/>
  <c r="H9" i="35"/>
  <c r="H8" i="35"/>
  <c r="H7" i="35"/>
  <c r="H6" i="35"/>
  <c r="C9" i="34" l="1"/>
  <c r="C9" i="33" l="1"/>
  <c r="E9" i="33"/>
  <c r="D9" i="34" l="1"/>
  <c r="D9" i="33"/>
  <c r="E9" i="34" l="1"/>
  <c r="B9" i="34"/>
  <c r="G16" i="35" l="1"/>
  <c r="D16" i="35"/>
  <c r="E4" i="37"/>
  <c r="B4" i="37"/>
  <c r="G16" i="37" l="1"/>
  <c r="F8" i="34" l="1"/>
  <c r="G8" i="34" s="1"/>
  <c r="B9" i="33"/>
  <c r="F9" i="33" s="1"/>
  <c r="F9" i="34" l="1"/>
  <c r="G9" i="34" s="1"/>
  <c r="G9" i="33" l="1"/>
  <c r="H7" i="37" l="1"/>
  <c r="H8" i="37"/>
  <c r="H9" i="37"/>
  <c r="H10" i="37"/>
  <c r="H11" i="37"/>
  <c r="H12" i="37"/>
  <c r="H13" i="37"/>
  <c r="H14" i="37"/>
  <c r="H15" i="37"/>
  <c r="H6" i="37"/>
  <c r="F6" i="34" l="1"/>
  <c r="F7" i="34"/>
  <c r="F5" i="34"/>
  <c r="F16" i="35"/>
  <c r="G7" i="34" l="1"/>
  <c r="G6" i="34"/>
  <c r="G5" i="34"/>
  <c r="F16" i="37" l="1"/>
  <c r="C16" i="37"/>
  <c r="D16" i="37"/>
  <c r="C16" i="35"/>
  <c r="H16" i="35" s="1"/>
  <c r="I16" i="35" s="1"/>
  <c r="H16" i="37" l="1"/>
  <c r="I16" i="37" s="1"/>
  <c r="G8" i="33"/>
  <c r="G6" i="33"/>
  <c r="G7" i="33" l="1"/>
  <c r="G5" i="33"/>
</calcChain>
</file>

<file path=xl/sharedStrings.xml><?xml version="1.0" encoding="utf-8"?>
<sst xmlns="http://schemas.openxmlformats.org/spreadsheetml/2006/main" count="91" uniqueCount="49">
  <si>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</si>
  <si>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</si>
  <si>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</si>
  <si>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</si>
  <si>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</si>
  <si>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</si>
  <si>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</si>
  <si>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</si>
  <si>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</si>
  <si>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</si>
  <si>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</si>
  <si>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t xml:space="preserve">        2.</t>
    </r>
    <r>
      <rPr>
        <sz val="11"/>
        <rFont val="標楷體"/>
        <family val="4"/>
        <charset val="136"/>
      </rPr>
      <t>美國、澳大利亞及英國另包括其管轄之無人居住或小規模經濟及金融活動之屬地。</t>
    </r>
    <phoneticPr fontId="2" type="noConversion"/>
  </si>
  <si>
    <r>
      <t xml:space="preserve">        2.</t>
    </r>
    <r>
      <rPr>
        <sz val="11"/>
        <rFont val="標楷體"/>
        <family val="4"/>
        <charset val="136"/>
      </rPr>
      <t>美國、澳大利亞及法國另包括其管轄之無人居住或小規模經濟及金融活動之屬地。</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</si>
  <si>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</si>
  <si>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</si>
  <si>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</si>
  <si>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</si>
  <si>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</si>
  <si>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</si>
  <si>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</si>
  <si>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</si>
  <si>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</si>
  <si>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</si>
  <si>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</si>
  <si>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</si>
  <si>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</si>
  <si>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</si>
  <si>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</si>
  <si>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</si>
  <si>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</si>
  <si>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</si>
  <si>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</si>
  <si>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</si>
  <si>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t>112.6.30</t>
    <phoneticPr fontId="3" type="noConversion"/>
  </si>
  <si>
    <t>112.3.31</t>
    <phoneticPr fontId="2"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</si>
  <si>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</si>
  <si>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</si>
  <si>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</si>
  <si>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</si>
  <si>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澳大利亞</t>
    </r>
    <r>
      <rPr>
        <sz val="14"/>
        <rFont val="Times New Roman"/>
        <family val="1"/>
      </rPr>
      <t>(Australia)</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</si>
  <si>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</si>
  <si>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</si>
  <si>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越南</t>
    </r>
    <r>
      <rPr>
        <sz val="14"/>
        <rFont val="Times New Roman"/>
        <family val="1"/>
      </rPr>
      <t>(Vietnam)</t>
    </r>
  </si>
  <si>
    <r>
      <rPr>
        <sz val="14"/>
        <rFont val="標楷體"/>
        <family val="4"/>
        <charset val="136"/>
      </rPr>
      <t>新加坡</t>
    </r>
    <r>
      <rPr>
        <sz val="14"/>
        <rFont val="Times New Roman"/>
        <family val="1"/>
      </rPr>
      <t>(Singapore)</t>
    </r>
  </si>
  <si>
    <r>
      <rPr>
        <sz val="14"/>
        <rFont val="標楷體"/>
        <family val="4"/>
        <charset val="136"/>
      </rPr>
      <t>開曼群島</t>
    </r>
    <r>
      <rPr>
        <sz val="14"/>
        <rFont val="Times New Roman"/>
        <family val="1"/>
      </rPr>
      <t>(Cayman Islands)</t>
    </r>
  </si>
  <si>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</si>
  <si>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</si>
  <si>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t xml:space="preserve">        4. "r" </t>
    </r>
    <r>
      <rPr>
        <sz val="11"/>
        <rFont val="標楷體"/>
        <family val="4"/>
        <charset val="136"/>
      </rPr>
      <t>係修正數。</t>
    </r>
    <phoneticPr fontId="2" type="noConversion"/>
  </si>
  <si>
    <r>
      <t xml:space="preserve">        3. "r" </t>
    </r>
    <r>
      <rPr>
        <sz val="11"/>
        <rFont val="標楷體"/>
        <family val="4"/>
        <charset val="136"/>
      </rPr>
      <t>係修正數。</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</si>
</sst>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78">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1533525</xdr:colOff>
      <xdr:row>1</xdr:row>
      <xdr:rowOff>209550</xdr:rowOff>
    </xdr:from>
    <xdr:ext cx="209549" cy="254493"/>
    <xdr:sp macro="" textlink="">
      <xdr:nvSpPr>
        <xdr:cNvPr id="3" name="文字方塊 2"/>
        <xdr:cNvSpPr txBox="1"/>
      </xdr:nvSpPr>
      <xdr:spPr>
        <a:xfrm>
          <a:off x="6057900" y="885825"/>
          <a:ext cx="209549" cy="254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altLang="zh-TW" sz="1100">
              <a:latin typeface="Times New Roman" panose="02020603050405020304" pitchFamily="18" charset="0"/>
              <a:cs typeface="Times New Roman" panose="02020603050405020304" pitchFamily="18" charset="0"/>
            </a:rPr>
            <a:t>r</a:t>
          </a:r>
          <a:endParaRPr lang="zh-TW" altLang="en-US" sz="1100">
            <a:latin typeface="Times New Roman" panose="02020603050405020304" pitchFamily="18" charset="0"/>
            <a:cs typeface="Times New Roman" panose="02020603050405020304" pitchFamily="18"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962025</xdr:colOff>
      <xdr:row>2</xdr:row>
      <xdr:rowOff>161925</xdr:rowOff>
    </xdr:from>
    <xdr:ext cx="209549" cy="254493"/>
    <xdr:sp macro="" textlink="">
      <xdr:nvSpPr>
        <xdr:cNvPr id="2" name="文字方塊 1"/>
        <xdr:cNvSpPr txBox="1"/>
      </xdr:nvSpPr>
      <xdr:spPr>
        <a:xfrm>
          <a:off x="7067550" y="866775"/>
          <a:ext cx="209549" cy="254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altLang="zh-TW" sz="1100">
              <a:latin typeface="Times New Roman" panose="02020603050405020304" pitchFamily="18" charset="0"/>
              <a:cs typeface="Times New Roman" panose="02020603050405020304" pitchFamily="18" charset="0"/>
            </a:rPr>
            <a:t>r</a:t>
          </a:r>
          <a:endParaRPr lang="zh-TW" alt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tabSelected="1" zoomScaleNormal="100" workbookViewId="0">
      <selection activeCell="A10" sqref="A10"/>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56" t="s">
        <v>22</v>
      </c>
      <c r="B1" s="56"/>
      <c r="C1" s="56"/>
      <c r="D1" s="56"/>
      <c r="E1" s="56"/>
      <c r="F1" s="56"/>
      <c r="G1" s="56"/>
    </row>
    <row r="2" spans="1:10" ht="20.100000000000001" customHeight="1">
      <c r="G2" s="13" t="s">
        <v>31</v>
      </c>
    </row>
    <row r="3" spans="1:10" s="18" customFormat="1" ht="27" customHeight="1">
      <c r="A3" s="57" t="s">
        <v>6</v>
      </c>
      <c r="B3" s="59" t="s">
        <v>33</v>
      </c>
      <c r="C3" s="60"/>
      <c r="D3" s="59" t="s">
        <v>34</v>
      </c>
      <c r="E3" s="60"/>
      <c r="F3" s="54" t="s">
        <v>0</v>
      </c>
      <c r="G3" s="55"/>
    </row>
    <row r="4" spans="1:10" s="18" customFormat="1" ht="27" customHeight="1">
      <c r="A4" s="58"/>
      <c r="B4" s="4" t="s">
        <v>1</v>
      </c>
      <c r="C4" s="4" t="s">
        <v>2</v>
      </c>
      <c r="D4" s="4" t="s">
        <v>1</v>
      </c>
      <c r="E4" s="16" t="s">
        <v>2</v>
      </c>
      <c r="F4" s="8" t="s">
        <v>1</v>
      </c>
      <c r="G4" s="4" t="s">
        <v>3</v>
      </c>
    </row>
    <row r="5" spans="1:10" s="18" customFormat="1" ht="33" customHeight="1">
      <c r="A5" s="43" t="s">
        <v>8</v>
      </c>
      <c r="B5" s="46">
        <v>1550.26</v>
      </c>
      <c r="C5" s="51">
        <v>28.19</v>
      </c>
      <c r="D5" s="46">
        <v>1583.15</v>
      </c>
      <c r="E5" s="51">
        <v>29.33</v>
      </c>
      <c r="F5" s="46">
        <f>B5-D5</f>
        <v>-32.8900000000001</v>
      </c>
      <c r="G5" s="51">
        <f>IF(D5=0,"_",ROUND(F5/D5*100,2))</f>
        <v>-2.08</v>
      </c>
      <c r="H5" s="19"/>
      <c r="J5" s="20"/>
    </row>
    <row r="6" spans="1:10" s="18" customFormat="1" ht="33" customHeight="1">
      <c r="A6" s="44" t="s">
        <v>9</v>
      </c>
      <c r="B6" s="46">
        <v>773.29</v>
      </c>
      <c r="C6" s="52">
        <v>14.06</v>
      </c>
      <c r="D6" s="46">
        <v>679.31</v>
      </c>
      <c r="E6" s="52">
        <v>12.58</v>
      </c>
      <c r="F6" s="46">
        <f>B6-D6</f>
        <v>93.980000000000018</v>
      </c>
      <c r="G6" s="52">
        <f>IF(D6=0,"_",ROUND(F6/D6*100,2))</f>
        <v>13.83</v>
      </c>
      <c r="H6" s="19"/>
    </row>
    <row r="7" spans="1:10" s="18" customFormat="1" ht="33" customHeight="1">
      <c r="A7" s="44" t="s">
        <v>10</v>
      </c>
      <c r="B7" s="46">
        <v>3116.47</v>
      </c>
      <c r="C7" s="52">
        <v>56.67</v>
      </c>
      <c r="D7" s="46">
        <v>3079.97</v>
      </c>
      <c r="E7" s="52">
        <v>57.06</v>
      </c>
      <c r="F7" s="46">
        <f>B7-D7</f>
        <v>36.5</v>
      </c>
      <c r="G7" s="52">
        <f>IF(D7=0,"_",ROUND(F7/D7*100,2))</f>
        <v>1.19</v>
      </c>
      <c r="H7" s="19"/>
    </row>
    <row r="8" spans="1:10" s="18" customFormat="1" ht="33" customHeight="1">
      <c r="A8" s="35" t="s">
        <v>29</v>
      </c>
      <c r="B8" s="46">
        <v>59.27</v>
      </c>
      <c r="C8" s="53">
        <v>1.08</v>
      </c>
      <c r="D8" s="46">
        <v>55.56</v>
      </c>
      <c r="E8" s="53">
        <v>1.03</v>
      </c>
      <c r="F8" s="46">
        <f>B8-D8</f>
        <v>3.7100000000000009</v>
      </c>
      <c r="G8" s="53">
        <f>IF(D8=0,"_",ROUND(F8/D8*100,2))</f>
        <v>6.68</v>
      </c>
      <c r="H8" s="19"/>
    </row>
    <row r="9" spans="1:10" s="18" customFormat="1" ht="33" customHeight="1">
      <c r="A9" s="4" t="s">
        <v>13</v>
      </c>
      <c r="B9" s="50">
        <f>SUM(B5:B8)</f>
        <v>5499.2900000000009</v>
      </c>
      <c r="C9" s="50">
        <f>SUM(C5:C8)</f>
        <v>100</v>
      </c>
      <c r="D9" s="50">
        <f>SUM(D5:D8)</f>
        <v>5397.9900000000007</v>
      </c>
      <c r="E9" s="50">
        <f>SUM(E5:E8)</f>
        <v>100</v>
      </c>
      <c r="F9" s="50">
        <f>B9-D9</f>
        <v>101.30000000000018</v>
      </c>
      <c r="G9" s="50">
        <f>IF(D9=0,"_",ROUND(F9/D9*100,2))</f>
        <v>1.88</v>
      </c>
    </row>
    <row r="10" spans="1:10" ht="15.75" customHeight="1">
      <c r="A10" s="1" t="s">
        <v>4</v>
      </c>
    </row>
    <row r="11" spans="1:10" ht="15.75" customHeight="1">
      <c r="A11" s="1" t="s">
        <v>21</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topLeftCell="B1" zoomScaleNormal="100" zoomScaleSheetLayoutView="100" workbookViewId="0">
      <selection activeCell="I16" sqref="I16"/>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62" t="s">
        <v>23</v>
      </c>
      <c r="B1" s="62"/>
      <c r="C1" s="62"/>
      <c r="D1" s="62"/>
      <c r="E1" s="62"/>
      <c r="F1" s="62"/>
      <c r="G1" s="62"/>
      <c r="H1" s="62"/>
      <c r="I1" s="62"/>
    </row>
    <row r="2" spans="1:10" ht="20.100000000000001" customHeight="1">
      <c r="A2" s="61" t="s">
        <v>32</v>
      </c>
      <c r="B2" s="61"/>
      <c r="C2" s="61"/>
      <c r="D2" s="61"/>
      <c r="E2" s="61"/>
      <c r="F2" s="61"/>
      <c r="G2" s="61"/>
      <c r="H2" s="61"/>
      <c r="I2" s="61"/>
    </row>
    <row r="3" spans="1:10" s="21" customFormat="1" ht="20.100000000000001" customHeight="1">
      <c r="A3" s="63" t="s">
        <v>14</v>
      </c>
      <c r="B3" s="66" t="s">
        <v>30</v>
      </c>
      <c r="C3" s="67"/>
      <c r="D3" s="67"/>
      <c r="E3" s="67"/>
      <c r="F3" s="67"/>
      <c r="G3" s="67"/>
      <c r="H3" s="67"/>
      <c r="I3" s="68"/>
    </row>
    <row r="4" spans="1:10" s="21" customFormat="1" ht="20.100000000000001" customHeight="1">
      <c r="A4" s="64"/>
      <c r="B4" s="69" t="str">
        <f>附表1!B3</f>
        <v>112.6.30</v>
      </c>
      <c r="C4" s="67"/>
      <c r="D4" s="68"/>
      <c r="E4" s="69" t="str">
        <f>附表1!D3</f>
        <v>112.3.31</v>
      </c>
      <c r="F4" s="67"/>
      <c r="G4" s="68"/>
      <c r="H4" s="66" t="s">
        <v>15</v>
      </c>
      <c r="I4" s="68"/>
    </row>
    <row r="5" spans="1:10" s="21" customFormat="1" ht="20.100000000000001" customHeight="1">
      <c r="A5" s="65"/>
      <c r="B5" s="22" t="s">
        <v>16</v>
      </c>
      <c r="C5" s="22" t="s">
        <v>17</v>
      </c>
      <c r="D5" s="23" t="s">
        <v>2</v>
      </c>
      <c r="E5" s="22" t="s">
        <v>16</v>
      </c>
      <c r="F5" s="22" t="s">
        <v>17</v>
      </c>
      <c r="G5" s="23" t="s">
        <v>2</v>
      </c>
      <c r="H5" s="22" t="s">
        <v>17</v>
      </c>
      <c r="I5" s="23" t="s">
        <v>3</v>
      </c>
    </row>
    <row r="6" spans="1:10" s="21" customFormat="1" ht="32.1" customHeight="1">
      <c r="A6" s="24" t="s">
        <v>35</v>
      </c>
      <c r="B6" s="25">
        <v>1</v>
      </c>
      <c r="C6" s="47">
        <v>1574.79</v>
      </c>
      <c r="D6" s="26">
        <v>28.64</v>
      </c>
      <c r="E6" s="25">
        <v>1</v>
      </c>
      <c r="F6" s="48">
        <v>1441.4</v>
      </c>
      <c r="G6" s="26">
        <v>26.7</v>
      </c>
      <c r="H6" s="26">
        <f>C6-F6</f>
        <v>133.38999999999987</v>
      </c>
      <c r="I6" s="27">
        <f t="shared" ref="I6:I15" si="0">IF(F6=0,"_",ROUND(H6/F6*100,2))</f>
        <v>9.25</v>
      </c>
      <c r="J6" s="49"/>
    </row>
    <row r="7" spans="1:10" s="21" customFormat="1" ht="32.1" customHeight="1">
      <c r="A7" s="24" t="s">
        <v>36</v>
      </c>
      <c r="B7" s="25">
        <v>2</v>
      </c>
      <c r="C7" s="47">
        <v>464.83</v>
      </c>
      <c r="D7" s="26">
        <v>8.4499999999999993</v>
      </c>
      <c r="E7" s="25">
        <v>2</v>
      </c>
      <c r="F7" s="48">
        <v>467.31</v>
      </c>
      <c r="G7" s="26">
        <v>8.66</v>
      </c>
      <c r="H7" s="26">
        <f t="shared" ref="H7:H15" si="1">C7-F7</f>
        <v>-2.4800000000000182</v>
      </c>
      <c r="I7" s="27">
        <f t="shared" si="0"/>
        <v>-0.53</v>
      </c>
      <c r="J7" s="49"/>
    </row>
    <row r="8" spans="1:10" s="21" customFormat="1" ht="32.1" customHeight="1">
      <c r="A8" s="28" t="s">
        <v>37</v>
      </c>
      <c r="B8" s="42">
        <v>3</v>
      </c>
      <c r="C8" s="47">
        <v>368.7</v>
      </c>
      <c r="D8" s="26">
        <v>6.7</v>
      </c>
      <c r="E8" s="42">
        <v>4</v>
      </c>
      <c r="F8" s="48">
        <v>357.01</v>
      </c>
      <c r="G8" s="26">
        <v>6.61</v>
      </c>
      <c r="H8" s="26">
        <f t="shared" si="1"/>
        <v>11.689999999999998</v>
      </c>
      <c r="I8" s="27">
        <f t="shared" si="0"/>
        <v>3.27</v>
      </c>
      <c r="J8" s="49"/>
    </row>
    <row r="9" spans="1:10" s="21" customFormat="1" ht="32.1" customHeight="1">
      <c r="A9" s="24" t="s">
        <v>38</v>
      </c>
      <c r="B9" s="42">
        <v>4</v>
      </c>
      <c r="C9" s="47">
        <v>340.27</v>
      </c>
      <c r="D9" s="26">
        <v>6.19</v>
      </c>
      <c r="E9" s="42">
        <v>3</v>
      </c>
      <c r="F9" s="48">
        <v>366.66</v>
      </c>
      <c r="G9" s="26">
        <v>6.79</v>
      </c>
      <c r="H9" s="26">
        <f t="shared" si="1"/>
        <v>-26.390000000000043</v>
      </c>
      <c r="I9" s="27">
        <f t="shared" si="0"/>
        <v>-7.2</v>
      </c>
      <c r="J9" s="49"/>
    </row>
    <row r="10" spans="1:10" s="21" customFormat="1" ht="32.1" customHeight="1">
      <c r="A10" s="24" t="s">
        <v>39</v>
      </c>
      <c r="B10" s="42">
        <v>5</v>
      </c>
      <c r="C10" s="47">
        <v>319.74</v>
      </c>
      <c r="D10" s="26">
        <v>5.81</v>
      </c>
      <c r="E10" s="42">
        <v>6</v>
      </c>
      <c r="F10" s="48">
        <v>313.67</v>
      </c>
      <c r="G10" s="26">
        <v>5.81</v>
      </c>
      <c r="H10" s="26">
        <f t="shared" si="1"/>
        <v>6.0699999999999932</v>
      </c>
      <c r="I10" s="27">
        <f t="shared" si="0"/>
        <v>1.94</v>
      </c>
      <c r="J10" s="49"/>
    </row>
    <row r="11" spans="1:10" s="21" customFormat="1" ht="32.1" customHeight="1">
      <c r="A11" s="24" t="s">
        <v>40</v>
      </c>
      <c r="B11" s="42">
        <v>6</v>
      </c>
      <c r="C11" s="47">
        <v>309.95</v>
      </c>
      <c r="D11" s="26">
        <v>5.64</v>
      </c>
      <c r="E11" s="42">
        <v>5</v>
      </c>
      <c r="F11" s="48">
        <v>327.11</v>
      </c>
      <c r="G11" s="26">
        <v>6.06</v>
      </c>
      <c r="H11" s="26">
        <f t="shared" si="1"/>
        <v>-17.160000000000025</v>
      </c>
      <c r="I11" s="27">
        <f t="shared" si="0"/>
        <v>-5.25</v>
      </c>
      <c r="J11" s="49"/>
    </row>
    <row r="12" spans="1:10" s="21" customFormat="1" ht="32.1" customHeight="1">
      <c r="A12" s="24" t="s">
        <v>41</v>
      </c>
      <c r="B12" s="25">
        <v>7</v>
      </c>
      <c r="C12" s="47">
        <v>192.28</v>
      </c>
      <c r="D12" s="26">
        <v>3.5</v>
      </c>
      <c r="E12" s="25">
        <v>7</v>
      </c>
      <c r="F12" s="48">
        <v>188.56</v>
      </c>
      <c r="G12" s="26">
        <v>3.49</v>
      </c>
      <c r="H12" s="26">
        <f t="shared" si="1"/>
        <v>3.7199999999999989</v>
      </c>
      <c r="I12" s="27">
        <f t="shared" si="0"/>
        <v>1.97</v>
      </c>
      <c r="J12" s="49"/>
    </row>
    <row r="13" spans="1:10" s="21" customFormat="1" ht="32.1" customHeight="1">
      <c r="A13" s="24" t="s">
        <v>42</v>
      </c>
      <c r="B13" s="25">
        <v>8</v>
      </c>
      <c r="C13" s="47">
        <v>167.23</v>
      </c>
      <c r="D13" s="26">
        <v>3.04</v>
      </c>
      <c r="E13" s="25">
        <v>8</v>
      </c>
      <c r="F13" s="48">
        <v>169.88</v>
      </c>
      <c r="G13" s="26">
        <v>3.15</v>
      </c>
      <c r="H13" s="26">
        <f t="shared" si="1"/>
        <v>-2.6500000000000057</v>
      </c>
      <c r="I13" s="27">
        <f t="shared" si="0"/>
        <v>-1.56</v>
      </c>
      <c r="J13" s="49"/>
    </row>
    <row r="14" spans="1:10" s="21" customFormat="1" ht="32.1" customHeight="1">
      <c r="A14" s="24" t="s">
        <v>43</v>
      </c>
      <c r="B14" s="25">
        <v>9</v>
      </c>
      <c r="C14" s="47">
        <v>161.4</v>
      </c>
      <c r="D14" s="26">
        <v>2.93</v>
      </c>
      <c r="E14" s="25">
        <v>9</v>
      </c>
      <c r="F14" s="48">
        <v>168.4</v>
      </c>
      <c r="G14" s="26">
        <v>3.12</v>
      </c>
      <c r="H14" s="26">
        <f t="shared" si="1"/>
        <v>-7</v>
      </c>
      <c r="I14" s="27">
        <f t="shared" si="0"/>
        <v>-4.16</v>
      </c>
      <c r="J14" s="49"/>
    </row>
    <row r="15" spans="1:10" s="21" customFormat="1" ht="32.1" customHeight="1">
      <c r="A15" s="24" t="s">
        <v>44</v>
      </c>
      <c r="B15" s="25">
        <v>10</v>
      </c>
      <c r="C15" s="47">
        <v>158.91999999999999</v>
      </c>
      <c r="D15" s="26">
        <v>2.89</v>
      </c>
      <c r="E15" s="25">
        <v>10</v>
      </c>
      <c r="F15" s="48">
        <v>167.6</v>
      </c>
      <c r="G15" s="26">
        <v>3.11</v>
      </c>
      <c r="H15" s="26">
        <f t="shared" si="1"/>
        <v>-8.6800000000000068</v>
      </c>
      <c r="I15" s="27">
        <f t="shared" si="0"/>
        <v>-5.18</v>
      </c>
      <c r="J15" s="49"/>
    </row>
    <row r="16" spans="1:10" s="21" customFormat="1" ht="32.1" customHeight="1">
      <c r="A16" s="29" t="s">
        <v>18</v>
      </c>
      <c r="B16" s="29"/>
      <c r="C16" s="38">
        <f>SUM(C6:C15)</f>
        <v>4058.11</v>
      </c>
      <c r="D16" s="30">
        <f>SUM(D6:D15)</f>
        <v>73.79000000000002</v>
      </c>
      <c r="E16" s="29"/>
      <c r="F16" s="38">
        <f>SUM(F6:F15)</f>
        <v>3967.6000000000004</v>
      </c>
      <c r="G16" s="30">
        <f>SUM(G6:G15)</f>
        <v>73.500000000000014</v>
      </c>
      <c r="H16" s="39">
        <f>C16-F16</f>
        <v>90.509999999999764</v>
      </c>
      <c r="I16" s="31">
        <f>IF(F16=0,"_",ROUND(H16/F16*100,2))</f>
        <v>2.2799999999999998</v>
      </c>
      <c r="J16" s="49"/>
    </row>
    <row r="17" spans="1:4">
      <c r="A17" s="12" t="s">
        <v>5</v>
      </c>
      <c r="D17" s="11"/>
    </row>
    <row r="18" spans="1:4">
      <c r="A18" s="1" t="s">
        <v>11</v>
      </c>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opLeftCell="B1" zoomScaleNormal="100" zoomScaleSheetLayoutView="100" workbookViewId="0">
      <selection activeCell="G8" sqref="G8"/>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70" t="s">
        <v>24</v>
      </c>
      <c r="B1" s="70"/>
      <c r="C1" s="70"/>
      <c r="D1" s="70"/>
      <c r="E1" s="70"/>
      <c r="F1" s="70"/>
      <c r="G1" s="70"/>
    </row>
    <row r="2" spans="1:7" ht="20.100000000000001" customHeight="1">
      <c r="A2" s="77" t="s">
        <v>31</v>
      </c>
      <c r="B2" s="77"/>
      <c r="C2" s="77"/>
      <c r="D2" s="77"/>
      <c r="E2" s="77"/>
      <c r="F2" s="77"/>
      <c r="G2" s="77"/>
    </row>
    <row r="3" spans="1:7" s="34" customFormat="1" ht="27" customHeight="1">
      <c r="A3" s="71" t="s">
        <v>7</v>
      </c>
      <c r="B3" s="75" t="str">
        <f>附表1!B3:C3</f>
        <v>112.6.30</v>
      </c>
      <c r="C3" s="76"/>
      <c r="D3" s="75" t="str">
        <f>附表1!D3:E3</f>
        <v>112.3.31</v>
      </c>
      <c r="E3" s="76"/>
      <c r="F3" s="73" t="s">
        <v>0</v>
      </c>
      <c r="G3" s="74"/>
    </row>
    <row r="4" spans="1:7" s="34" customFormat="1" ht="27" customHeight="1">
      <c r="A4" s="72"/>
      <c r="B4" s="7" t="s">
        <v>1</v>
      </c>
      <c r="C4" s="17" t="s">
        <v>2</v>
      </c>
      <c r="D4" s="4" t="s">
        <v>1</v>
      </c>
      <c r="E4" s="37" t="s">
        <v>2</v>
      </c>
      <c r="F4" s="9" t="s">
        <v>1</v>
      </c>
      <c r="G4" s="7" t="s">
        <v>3</v>
      </c>
    </row>
    <row r="5" spans="1:7" s="34" customFormat="1" ht="33" customHeight="1">
      <c r="A5" s="14" t="s">
        <v>8</v>
      </c>
      <c r="B5" s="51">
        <v>1579.74</v>
      </c>
      <c r="C5" s="51">
        <v>29.31</v>
      </c>
      <c r="D5" s="46">
        <v>1593.79</v>
      </c>
      <c r="E5" s="51">
        <v>30.220000000000002</v>
      </c>
      <c r="F5" s="46">
        <f>B5-D5</f>
        <v>-14.049999999999955</v>
      </c>
      <c r="G5" s="51">
        <f t="shared" ref="G5:G8" si="0">IF(D5=0,"_",ROUND(F5/D5*100,2))</f>
        <v>-0.88</v>
      </c>
    </row>
    <row r="6" spans="1:7" s="34" customFormat="1" ht="33" customHeight="1">
      <c r="A6" s="15" t="s">
        <v>9</v>
      </c>
      <c r="B6" s="52">
        <v>861.49</v>
      </c>
      <c r="C6" s="52">
        <v>15.98</v>
      </c>
      <c r="D6" s="46">
        <v>773.4</v>
      </c>
      <c r="E6" s="52">
        <v>14.66</v>
      </c>
      <c r="F6" s="46">
        <f>B6-D6</f>
        <v>88.090000000000032</v>
      </c>
      <c r="G6" s="52">
        <f t="shared" si="0"/>
        <v>11.39</v>
      </c>
    </row>
    <row r="7" spans="1:7" s="34" customFormat="1" ht="33" customHeight="1">
      <c r="A7" s="15" t="s">
        <v>10</v>
      </c>
      <c r="B7" s="52">
        <v>2888.18</v>
      </c>
      <c r="C7" s="52">
        <v>53.59</v>
      </c>
      <c r="D7" s="46">
        <v>2851.13</v>
      </c>
      <c r="E7" s="52">
        <v>54.05</v>
      </c>
      <c r="F7" s="46">
        <f>B7-D7</f>
        <v>37.049999999999727</v>
      </c>
      <c r="G7" s="52">
        <f t="shared" si="0"/>
        <v>1.3</v>
      </c>
    </row>
    <row r="8" spans="1:7" s="34" customFormat="1" ht="33" customHeight="1">
      <c r="A8" s="36" t="s">
        <v>28</v>
      </c>
      <c r="B8" s="53">
        <v>60.44</v>
      </c>
      <c r="C8" s="53">
        <v>1.1200000000000001</v>
      </c>
      <c r="D8" s="46">
        <v>56.58</v>
      </c>
      <c r="E8" s="53">
        <v>1.07</v>
      </c>
      <c r="F8" s="46">
        <f>B8-D8</f>
        <v>3.8599999999999994</v>
      </c>
      <c r="G8" s="53">
        <f t="shared" si="0"/>
        <v>6.82</v>
      </c>
    </row>
    <row r="9" spans="1:7" s="34" customFormat="1" ht="33" customHeight="1">
      <c r="A9" s="17" t="s">
        <v>19</v>
      </c>
      <c r="B9" s="50">
        <f>SUM(B5:B8)</f>
        <v>5389.8499999999995</v>
      </c>
      <c r="C9" s="50">
        <f>SUM(C5:C8)</f>
        <v>100</v>
      </c>
      <c r="D9" s="50">
        <f>SUM(D5:D8)</f>
        <v>5274.9</v>
      </c>
      <c r="E9" s="50">
        <f>SUM(E5:E8)</f>
        <v>100</v>
      </c>
      <c r="F9" s="50">
        <f>B9-D9</f>
        <v>114.94999999999982</v>
      </c>
      <c r="G9" s="50">
        <f>IF(D9=0,"_",ROUND(F9/D9*100,2))</f>
        <v>2.1800000000000002</v>
      </c>
    </row>
    <row r="10" spans="1:7" s="3" customFormat="1">
      <c r="A10" s="1" t="s">
        <v>4</v>
      </c>
    </row>
    <row r="11" spans="1:7" s="3" customFormat="1">
      <c r="A11" s="1" t="s">
        <v>25</v>
      </c>
    </row>
    <row r="12" spans="1:7" s="3" customFormat="1" ht="16.5">
      <c r="A12" s="1" t="s">
        <v>26</v>
      </c>
      <c r="B12" s="5"/>
    </row>
    <row r="13" spans="1:7">
      <c r="A13" s="1" t="s">
        <v>47</v>
      </c>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zoomScaleNormal="100" zoomScaleSheetLayoutView="100" workbookViewId="0">
      <selection activeCell="I16" sqref="I16"/>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62" t="s">
        <v>27</v>
      </c>
      <c r="B1" s="62"/>
      <c r="C1" s="62"/>
      <c r="D1" s="62"/>
      <c r="E1" s="62"/>
      <c r="F1" s="62"/>
      <c r="G1" s="62"/>
      <c r="H1" s="62"/>
      <c r="I1" s="62"/>
    </row>
    <row r="2" spans="1:11" ht="20.100000000000001" customHeight="1">
      <c r="A2" s="61" t="s">
        <v>32</v>
      </c>
      <c r="B2" s="61"/>
      <c r="C2" s="61"/>
      <c r="D2" s="61"/>
      <c r="E2" s="61"/>
      <c r="F2" s="61"/>
      <c r="G2" s="61"/>
      <c r="H2" s="61"/>
      <c r="I2" s="61"/>
    </row>
    <row r="3" spans="1:11" s="21" customFormat="1" ht="20.100000000000001" customHeight="1">
      <c r="A3" s="63" t="s">
        <v>14</v>
      </c>
      <c r="B3" s="66" t="s">
        <v>20</v>
      </c>
      <c r="C3" s="67"/>
      <c r="D3" s="67"/>
      <c r="E3" s="67"/>
      <c r="F3" s="67"/>
      <c r="G3" s="67"/>
      <c r="H3" s="67"/>
      <c r="I3" s="68"/>
    </row>
    <row r="4" spans="1:11" s="21" customFormat="1" ht="20.100000000000001" customHeight="1">
      <c r="A4" s="64"/>
      <c r="B4" s="66" t="str">
        <f>附表2!B4:D4</f>
        <v>112.6.30</v>
      </c>
      <c r="C4" s="67"/>
      <c r="D4" s="68"/>
      <c r="E4" s="66" t="str">
        <f>附表2!E4:G4</f>
        <v>112.3.31</v>
      </c>
      <c r="F4" s="67"/>
      <c r="G4" s="68"/>
      <c r="H4" s="66" t="s">
        <v>15</v>
      </c>
      <c r="I4" s="68"/>
    </row>
    <row r="5" spans="1:11" s="21" customFormat="1" ht="20.100000000000001" customHeight="1">
      <c r="A5" s="65"/>
      <c r="B5" s="22" t="s">
        <v>16</v>
      </c>
      <c r="C5" s="22" t="s">
        <v>17</v>
      </c>
      <c r="D5" s="23" t="s">
        <v>2</v>
      </c>
      <c r="E5" s="22" t="s">
        <v>16</v>
      </c>
      <c r="F5" s="22" t="s">
        <v>17</v>
      </c>
      <c r="G5" s="23" t="s">
        <v>2</v>
      </c>
      <c r="H5" s="22" t="s">
        <v>17</v>
      </c>
      <c r="I5" s="23" t="s">
        <v>3</v>
      </c>
    </row>
    <row r="6" spans="1:11" s="21" customFormat="1" ht="32.1" customHeight="1">
      <c r="A6" s="24" t="s">
        <v>35</v>
      </c>
      <c r="B6" s="25">
        <v>1</v>
      </c>
      <c r="C6" s="41">
        <v>1541.68</v>
      </c>
      <c r="D6" s="26">
        <v>28.6</v>
      </c>
      <c r="E6" s="25">
        <f>RANK(F6,$F$6:$F$15,)</f>
        <v>1</v>
      </c>
      <c r="F6" s="41">
        <v>1412.42</v>
      </c>
      <c r="G6" s="26">
        <v>26.78</v>
      </c>
      <c r="H6" s="26">
        <f>C6-F6</f>
        <v>129.26</v>
      </c>
      <c r="I6" s="27">
        <f t="shared" ref="I6:I15" si="0">IF(F6=0,"_",ROUND(H6/F6*100,2))</f>
        <v>9.15</v>
      </c>
    </row>
    <row r="7" spans="1:11" s="21" customFormat="1" ht="32.1" customHeight="1">
      <c r="A7" s="24" t="s">
        <v>36</v>
      </c>
      <c r="B7" s="25">
        <v>2</v>
      </c>
      <c r="C7" s="41">
        <v>572.22</v>
      </c>
      <c r="D7" s="26">
        <v>10.62</v>
      </c>
      <c r="E7" s="25">
        <f t="shared" ref="E7:E15" si="1">RANK(F7,$F$6:$F$15,)</f>
        <v>2</v>
      </c>
      <c r="F7" s="41">
        <v>575.09</v>
      </c>
      <c r="G7" s="26">
        <v>10.9</v>
      </c>
      <c r="H7" s="26">
        <f t="shared" ref="H7:H15" si="2">C7-F7</f>
        <v>-2.8700000000000045</v>
      </c>
      <c r="I7" s="27">
        <f t="shared" si="0"/>
        <v>-0.5</v>
      </c>
    </row>
    <row r="8" spans="1:11" s="21" customFormat="1" ht="32.1" customHeight="1">
      <c r="A8" s="28" t="s">
        <v>40</v>
      </c>
      <c r="B8" s="25">
        <v>3</v>
      </c>
      <c r="C8" s="41">
        <v>361.74</v>
      </c>
      <c r="D8" s="26">
        <v>6.71</v>
      </c>
      <c r="E8" s="25">
        <f t="shared" si="1"/>
        <v>3</v>
      </c>
      <c r="F8" s="41">
        <v>377.33</v>
      </c>
      <c r="G8" s="26">
        <v>7.15</v>
      </c>
      <c r="H8" s="26">
        <f t="shared" si="2"/>
        <v>-15.589999999999975</v>
      </c>
      <c r="I8" s="27">
        <f t="shared" si="0"/>
        <v>-4.13</v>
      </c>
    </row>
    <row r="9" spans="1:11" s="21" customFormat="1" ht="32.1" customHeight="1">
      <c r="A9" s="24" t="s">
        <v>37</v>
      </c>
      <c r="B9" s="25">
        <v>4</v>
      </c>
      <c r="C9" s="41">
        <v>360.62</v>
      </c>
      <c r="D9" s="26">
        <v>6.69</v>
      </c>
      <c r="E9" s="25">
        <f t="shared" si="1"/>
        <v>4</v>
      </c>
      <c r="F9" s="41">
        <v>348.94</v>
      </c>
      <c r="G9" s="26">
        <v>6.62</v>
      </c>
      <c r="H9" s="26">
        <f t="shared" si="2"/>
        <v>11.680000000000007</v>
      </c>
      <c r="I9" s="27">
        <f t="shared" si="0"/>
        <v>3.35</v>
      </c>
    </row>
    <row r="10" spans="1:11" s="21" customFormat="1" ht="32.1" customHeight="1">
      <c r="A10" s="24" t="s">
        <v>39</v>
      </c>
      <c r="B10" s="25">
        <v>5</v>
      </c>
      <c r="C10" s="41">
        <v>281.44</v>
      </c>
      <c r="D10" s="26">
        <v>5.22</v>
      </c>
      <c r="E10" s="25">
        <f t="shared" si="1"/>
        <v>5</v>
      </c>
      <c r="F10" s="41">
        <v>278.85000000000002</v>
      </c>
      <c r="G10" s="26">
        <v>5.29</v>
      </c>
      <c r="H10" s="26">
        <f t="shared" si="2"/>
        <v>2.589999999999975</v>
      </c>
      <c r="I10" s="27">
        <f t="shared" si="0"/>
        <v>0.93</v>
      </c>
    </row>
    <row r="11" spans="1:11" s="21" customFormat="1" ht="32.1" customHeight="1">
      <c r="A11" s="24" t="s">
        <v>38</v>
      </c>
      <c r="B11" s="25">
        <v>6</v>
      </c>
      <c r="C11" s="41">
        <v>236.06</v>
      </c>
      <c r="D11" s="26">
        <v>4.38</v>
      </c>
      <c r="E11" s="25">
        <f t="shared" si="1"/>
        <v>6</v>
      </c>
      <c r="F11" s="41">
        <v>244.98</v>
      </c>
      <c r="G11" s="26">
        <v>4.6399999999999997</v>
      </c>
      <c r="H11" s="26">
        <f t="shared" si="2"/>
        <v>-8.9199999999999875</v>
      </c>
      <c r="I11" s="27">
        <f t="shared" si="0"/>
        <v>-3.64</v>
      </c>
    </row>
    <row r="12" spans="1:11" s="21" customFormat="1" ht="32.1" customHeight="1">
      <c r="A12" s="28" t="s">
        <v>45</v>
      </c>
      <c r="B12" s="25">
        <v>7</v>
      </c>
      <c r="C12" s="41">
        <v>197.15</v>
      </c>
      <c r="D12" s="26">
        <v>3.66</v>
      </c>
      <c r="E12" s="25">
        <f t="shared" si="1"/>
        <v>7</v>
      </c>
      <c r="F12" s="41">
        <v>195.75</v>
      </c>
      <c r="G12" s="26">
        <v>3.71</v>
      </c>
      <c r="H12" s="26">
        <f t="shared" si="2"/>
        <v>1.4000000000000057</v>
      </c>
      <c r="I12" s="27">
        <f t="shared" si="0"/>
        <v>0.72</v>
      </c>
    </row>
    <row r="13" spans="1:11" s="21" customFormat="1" ht="32.1" customHeight="1">
      <c r="A13" s="24" t="s">
        <v>46</v>
      </c>
      <c r="B13" s="25">
        <v>8</v>
      </c>
      <c r="C13" s="45">
        <v>178.14</v>
      </c>
      <c r="D13" s="26">
        <v>3.3000000000000003</v>
      </c>
      <c r="E13" s="25">
        <f t="shared" si="1"/>
        <v>8</v>
      </c>
      <c r="F13" s="41">
        <v>170.42</v>
      </c>
      <c r="G13" s="26">
        <v>3.23</v>
      </c>
      <c r="H13" s="26">
        <f t="shared" si="2"/>
        <v>7.7199999999999989</v>
      </c>
      <c r="I13" s="27">
        <f t="shared" si="0"/>
        <v>4.53</v>
      </c>
    </row>
    <row r="14" spans="1:11" s="21" customFormat="1" ht="32.1" customHeight="1">
      <c r="A14" s="24" t="s">
        <v>44</v>
      </c>
      <c r="B14" s="25">
        <v>9</v>
      </c>
      <c r="C14" s="45">
        <v>154.47999999999999</v>
      </c>
      <c r="D14" s="26">
        <v>2.87</v>
      </c>
      <c r="E14" s="25">
        <f t="shared" si="1"/>
        <v>9</v>
      </c>
      <c r="F14" s="41">
        <v>161.51</v>
      </c>
      <c r="G14" s="26">
        <v>3.06</v>
      </c>
      <c r="H14" s="26">
        <f t="shared" si="2"/>
        <v>-7.0300000000000011</v>
      </c>
      <c r="I14" s="27">
        <f t="shared" si="0"/>
        <v>-4.3499999999999996</v>
      </c>
    </row>
    <row r="15" spans="1:11" s="21" customFormat="1" ht="32.1" customHeight="1">
      <c r="A15" s="24" t="s">
        <v>42</v>
      </c>
      <c r="B15" s="25">
        <v>10</v>
      </c>
      <c r="C15" s="41">
        <v>136.25</v>
      </c>
      <c r="D15" s="26">
        <v>2.5299999999999998</v>
      </c>
      <c r="E15" s="25">
        <f t="shared" si="1"/>
        <v>10</v>
      </c>
      <c r="F15" s="41">
        <v>140.97999999999999</v>
      </c>
      <c r="G15" s="26">
        <v>2.67</v>
      </c>
      <c r="H15" s="26">
        <f t="shared" si="2"/>
        <v>-4.7299999999999898</v>
      </c>
      <c r="I15" s="27">
        <f t="shared" si="0"/>
        <v>-3.36</v>
      </c>
      <c r="J15" s="32"/>
      <c r="K15" s="33"/>
    </row>
    <row r="16" spans="1:11" s="21" customFormat="1" ht="32.1" customHeight="1">
      <c r="A16" s="29" t="s">
        <v>18</v>
      </c>
      <c r="B16" s="29"/>
      <c r="C16" s="40">
        <f>SUM(C6:C15)</f>
        <v>4019.78</v>
      </c>
      <c r="D16" s="30">
        <f>SUM(D6:D15)</f>
        <v>74.58</v>
      </c>
      <c r="E16" s="29"/>
      <c r="F16" s="40">
        <f>SUM(F6:F15)</f>
        <v>3906.27</v>
      </c>
      <c r="G16" s="30">
        <f>SUM(G6:G15)</f>
        <v>74.05</v>
      </c>
      <c r="H16" s="39">
        <f>C16-F16</f>
        <v>113.51000000000022</v>
      </c>
      <c r="I16" s="31">
        <f>IF(F16=0,"_",ROUND(H16/F16*100,2))</f>
        <v>2.91</v>
      </c>
    </row>
    <row r="17" spans="1:4">
      <c r="A17" s="12" t="s">
        <v>5</v>
      </c>
      <c r="D17" s="11"/>
    </row>
    <row r="18" spans="1:4">
      <c r="A18" s="1" t="s">
        <v>12</v>
      </c>
    </row>
    <row r="19" spans="1:4">
      <c r="A19" s="1" t="s">
        <v>48</v>
      </c>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18076</cp:lastModifiedBy>
  <cp:lastPrinted>2023-09-26T07:04:36Z</cp:lastPrinted>
  <dcterms:created xsi:type="dcterms:W3CDTF">2021-02-22T06:46:19Z</dcterms:created>
  <dcterms:modified xsi:type="dcterms:W3CDTF">2023-09-26T07:31:18Z</dcterms:modified>
</cp:coreProperties>
</file>