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209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44" i="1" l="1"/>
  <c r="P144" i="1"/>
  <c r="O144" i="1"/>
  <c r="M144" i="1"/>
  <c r="L144" i="1"/>
  <c r="J144" i="1"/>
  <c r="I144" i="1"/>
  <c r="G144" i="1"/>
  <c r="F144" i="1"/>
  <c r="P143" i="1"/>
  <c r="M143" i="1"/>
  <c r="J143" i="1"/>
  <c r="G143" i="1"/>
  <c r="F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43" i="1" l="1"/>
  <c r="O143" i="1"/>
  <c r="I143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3" i="1" l="1"/>
  <c r="D144" i="1"/>
  <c r="I131" i="1" l="1"/>
  <c r="R131" i="1" l="1"/>
  <c r="Q131" i="1"/>
  <c r="O131" i="1"/>
  <c r="N131" i="1"/>
  <c r="L131" i="1"/>
  <c r="K131" i="1"/>
  <c r="H131" i="1"/>
  <c r="E144" i="1" l="1"/>
  <c r="L143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3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<sst xmlns="http://schemas.openxmlformats.org/spreadsheetml/2006/main" count="346" uniqueCount="156">
  <si>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</si>
  <si>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</si>
  <si>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</si>
  <si>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</si>
  <si>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</si>
  <si>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</si>
  <si>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</si>
  <si>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</si>
  <si>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</si>
  <si>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</si>
  <si>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</si>
  <si>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</si>
  <si>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</si>
  <si>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</si>
  <si>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</si>
  <si>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</si>
  <si>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</si>
  <si>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</si>
  <si>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</si>
  <si>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</si>
  <si>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</si>
  <si>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</si>
  <si>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</si>
  <si>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</si>
  <si>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</si>
  <si>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</si>
  <si>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</si>
  <si>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</si>
  <si>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</si>
  <si>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</si>
  <si>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</si>
  <si>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</si>
  <si>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</si>
  <si>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</si>
  <si>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</si>
  <si>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</si>
  <si>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</si>
  <si>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</si>
  <si>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</si>
  <si>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</si>
  <si>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</si>
  <si>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</si>
  <si>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</si>
  <si>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</si>
  <si>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</si>
  <si>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</si>
  <si>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</si>
  <si>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</si>
  <si>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</si>
  <si>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</si>
  <si>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</si>
  <si>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</si>
  <si>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</si>
  <si>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</si>
  <si>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</si>
  <si>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</si>
  <si>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</si>
  <si>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</si>
  <si>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</si>
  <si>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</si>
  <si>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</si>
  <si>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</si>
  <si>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</si>
  <si>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</si>
  <si>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</si>
  <si>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</si>
  <si>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</si>
  <si>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</si>
  <si>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</si>
  <si>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</si>
  <si>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</si>
  <si>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</si>
  <si>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</si>
  <si>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</si>
  <si>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</si>
  <si>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</si>
  <si>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</si>
  <si>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</si>
  <si>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</si>
  <si>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</si>
  <si>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</si>
  <si>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</si>
  <si>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</si>
  <si>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</si>
  <si>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</si>
  <si>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</si>
  <si>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</si>
  <si>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</si>
  <si>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</si>
  <si>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</si>
  <si>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</si>
  <si>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</si>
  <si>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</si>
  <si>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</si>
  <si>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</si>
  <si>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</si>
  <si>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</si>
  <si>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</si>
  <si>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</si>
  <si>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</si>
  <si>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</si>
  <si>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</si>
  <si>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</si>
  <si>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</si>
  <si>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</si>
  <si>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</si>
  <si>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</si>
  <si>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</si>
  <si>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</si>
  <si>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</si>
  <si>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</si>
  <si>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</si>
  <si>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</si>
  <si>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</si>
  <si>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</si>
  <si>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</si>
  <si>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</si>
  <si>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</si>
  <si>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</si>
  <si>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</si>
  <si>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</si>
  <si>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</si>
  <si>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</si>
  <si>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</si>
  <si>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</si>
  <si>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</si>
  <si>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</si>
  <si>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</si>
  <si>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</si>
  <si>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</si>
  <si>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</si>
  <si>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</si>
  <si>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</si>
  <si>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</si>
  <si>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</si>
  <si>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</si>
  <si>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</si>
  <si>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</si>
  <si>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</si>
  <si>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</si>
  <si>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</si>
  <si>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</si>
  <si>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</si>
  <si>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</si>
  <si>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</si>
  <si>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</si>
  <si>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</si>
  <si>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</si>
  <si>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</si>
  <si>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</si>
  <si>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</si>
  <si>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</si>
  <si>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t>8月</t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</si>
  <si>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1-8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</si>
  <si>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1-8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</si>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</sst>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6"/>
  <sheetViews>
    <sheetView showGridLines="0" tabSelected="1" zoomScale="115" zoomScaleNormal="115" workbookViewId="0">
      <pane xSplit="3" ySplit="5" topLeftCell="D108" activePane="bottomRight" state="frozen"/>
      <selection pane="topRight" activeCell="D1" sqref="D1"/>
      <selection pane="bottomLeft" activeCell="A6" sqref="A6"/>
      <selection pane="bottomRight" activeCell="A106" sqref="A106:XFD121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3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35">
      <c r="A142" s="99"/>
      <c r="B142" s="111" t="s">
        <v>152</v>
      </c>
      <c r="C142" s="61"/>
      <c r="D142" s="100">
        <v>0.08</v>
      </c>
      <c r="E142" s="101">
        <v>0.27</v>
      </c>
      <c r="F142" s="102" t="s">
        <v>155</v>
      </c>
      <c r="G142" s="103">
        <v>5407702</v>
      </c>
      <c r="H142" s="104">
        <f t="shared" ref="H142" si="20">ROUND((G142-G141)/G141*100,2)</f>
        <v>15.01</v>
      </c>
      <c r="I142" s="104">
        <f t="shared" ref="I142" si="21">(ROUND((G142-G130)/G130*100,2))</f>
        <v>-19.97</v>
      </c>
      <c r="J142" s="105">
        <v>1142793</v>
      </c>
      <c r="K142" s="104">
        <f t="shared" ref="K142" si="22">ROUND((J142-J141)/J141*100,2)</f>
        <v>2.31</v>
      </c>
      <c r="L142" s="104">
        <f t="shared" ref="L142" si="23">ROUND((J142-J130)/J130*100,2)</f>
        <v>-19.55</v>
      </c>
      <c r="M142" s="103">
        <v>4239</v>
      </c>
      <c r="N142" s="104">
        <f t="shared" ref="N142" si="24">ROUND((M142-M141)/M141*100,2)</f>
        <v>25.01</v>
      </c>
      <c r="O142" s="104">
        <f t="shared" ref="O142" si="25">ROUND((M142-M130)/M130*100,2)</f>
        <v>-6.44</v>
      </c>
      <c r="P142" s="105">
        <v>3034</v>
      </c>
      <c r="Q142" s="104">
        <f t="shared" ref="Q142" si="26">ROUND((P142-P141)/P141*100,2)</f>
        <v>23.99</v>
      </c>
      <c r="R142" s="106">
        <f t="shared" ref="R142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86" customFormat="1" ht="18.75" customHeight="1" x14ac:dyDescent="0.35">
      <c r="A143" s="77"/>
      <c r="B143" s="112" t="s">
        <v>153</v>
      </c>
      <c r="C143" s="113"/>
      <c r="D143" s="78">
        <f>M143/G143*100</f>
        <v>7.4247992724449596E-2</v>
      </c>
      <c r="E143" s="79">
        <f>P143/J143*100</f>
        <v>0.26618312724255927</v>
      </c>
      <c r="F143" s="87">
        <f>16+20+24+17+22+21+21+22</f>
        <v>163</v>
      </c>
      <c r="G143" s="80">
        <f>G135+G136+G137+G138+G139+G140+G141+G142</f>
        <v>40643523</v>
      </c>
      <c r="H143" s="25" t="s">
        <v>14</v>
      </c>
      <c r="I143" s="81">
        <f>(G143-G144)/G144*100</f>
        <v>-8.4586143011241965</v>
      </c>
      <c r="J143" s="82">
        <f>J135+J136+J137+J138+J139+J140+J141+J142</f>
        <v>8712423</v>
      </c>
      <c r="K143" s="25" t="s">
        <v>14</v>
      </c>
      <c r="L143" s="81">
        <f>(J143-J144)/J144*100</f>
        <v>-9.2902021828640304</v>
      </c>
      <c r="M143" s="80">
        <f>M135+M136+M137+M138+M139+M140+M141+M142</f>
        <v>30177</v>
      </c>
      <c r="N143" s="25" t="s">
        <v>14</v>
      </c>
      <c r="O143" s="81">
        <f>(M143-M144)/M144*100</f>
        <v>-1.3501144164759724</v>
      </c>
      <c r="P143" s="82">
        <f>P135+P136+P137+P138+P139+P140+P141+P142</f>
        <v>23191</v>
      </c>
      <c r="Q143" s="25" t="s">
        <v>14</v>
      </c>
      <c r="R143" s="83">
        <f>(P143-P144)/P144*100</f>
        <v>3.0665303764277141</v>
      </c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</row>
    <row r="144" spans="1:49" s="52" customFormat="1" ht="14.15" customHeight="1" thickBot="1" x14ac:dyDescent="0.4">
      <c r="A144" s="49"/>
      <c r="B144" s="114" t="s">
        <v>154</v>
      </c>
      <c r="C144" s="115"/>
      <c r="D144" s="67">
        <f>M144/G144*100</f>
        <v>6.8897841078604596E-2</v>
      </c>
      <c r="E144" s="68">
        <f>P144/J144*100</f>
        <v>0.23427020941055965</v>
      </c>
      <c r="F144" s="69">
        <f>21+15+23+19+21+21+21+23</f>
        <v>164</v>
      </c>
      <c r="G144" s="70">
        <f>G123+G124+G125+G126+G127+G128+G129+G130</f>
        <v>44399069</v>
      </c>
      <c r="H144" s="97" t="s">
        <v>14</v>
      </c>
      <c r="I144" s="71">
        <f>(G144-G107-G108-G109-G111-G112-G113-G115-G116)/(G107+G108+G109+G111+G112+G113+G115+G116)*100</f>
        <v>-5.0206129914203359</v>
      </c>
      <c r="J144" s="72">
        <f>J123+J124+J125+J126+J127+J128+J129+J130</f>
        <v>9604721</v>
      </c>
      <c r="K144" s="97" t="s">
        <v>14</v>
      </c>
      <c r="L144" s="71">
        <f>(J144-J107-J108-J109-J111-J112-J113-J115-J116)/(J107+J108+J109+J111+J112+J113+J115+J116)*100</f>
        <v>3.1666364121672492</v>
      </c>
      <c r="M144" s="70">
        <f>M123+M124+M125+M126+M127+M128+M129+M130</f>
        <v>30590</v>
      </c>
      <c r="N144" s="97" t="s">
        <v>14</v>
      </c>
      <c r="O144" s="71">
        <f>(M144-M107-M108-M109-M111-M112-M113-M115-M116)/(M107+M108+M109+M111+M112+M113+M115+M116)*100</f>
        <v>-13.372224739465338</v>
      </c>
      <c r="P144" s="72">
        <f>P123+P124+P125+P126+P127+P128+P129+P130</f>
        <v>22501</v>
      </c>
      <c r="Q144" s="97" t="s">
        <v>14</v>
      </c>
      <c r="R144" s="73">
        <f>(P144-P107-P108-P109-P111-P112-P113-P115-P116)/(P107+P108+P109+P111+P112+P113+P115+P116)*100</f>
        <v>-4.5475756161710432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</row>
    <row r="145" spans="1:49" s="52" customFormat="1" ht="14.15" customHeight="1" x14ac:dyDescent="0.35">
      <c r="A145" s="49"/>
      <c r="B145" s="62"/>
      <c r="C145" s="62"/>
      <c r="D145" s="54"/>
      <c r="E145" s="54"/>
      <c r="F145" s="63"/>
      <c r="G145" s="64"/>
      <c r="H145" s="65"/>
      <c r="I145" s="66"/>
      <c r="J145" s="64"/>
      <c r="K145" s="65"/>
      <c r="L145" s="66"/>
      <c r="M145" s="64"/>
      <c r="N145" s="65"/>
      <c r="O145" s="66"/>
      <c r="P145" s="64"/>
      <c r="Q145" s="65"/>
      <c r="R145" s="66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</row>
    <row r="146" spans="1:49" ht="13.5" customHeight="1" x14ac:dyDescent="0.35">
      <c r="A146" s="1"/>
      <c r="B146" s="41" t="s">
        <v>60</v>
      </c>
      <c r="C146" s="42" t="s">
        <v>122</v>
      </c>
      <c r="D146" s="43"/>
      <c r="E146" s="44"/>
      <c r="F146" s="44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4.5" x14ac:dyDescent="0.35">
      <c r="A147" s="1"/>
      <c r="B147" s="41" t="s">
        <v>61</v>
      </c>
      <c r="C147" s="42" t="s">
        <v>62</v>
      </c>
      <c r="D147" s="43"/>
      <c r="E147" s="44"/>
      <c r="F147" s="44"/>
      <c r="G147" s="44"/>
      <c r="H147" s="44"/>
      <c r="I147" s="44"/>
      <c r="J147" s="46"/>
      <c r="K147" s="46"/>
      <c r="L147" s="46"/>
      <c r="M147" s="46"/>
      <c r="N147" s="46"/>
      <c r="O147" s="46"/>
      <c r="P147" s="46"/>
      <c r="Q147" s="46"/>
      <c r="R147" s="46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3.5" customHeight="1" x14ac:dyDescent="0.35">
      <c r="A148" s="1"/>
      <c r="B148" s="48" t="s">
        <v>116</v>
      </c>
      <c r="C148" s="1" t="s">
        <v>117</v>
      </c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3.5" customHeight="1" x14ac:dyDescent="0.35">
      <c r="A149" s="1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3.5" customHeight="1" x14ac:dyDescent="0.35">
      <c r="A150" s="1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5.25" customHeight="1" x14ac:dyDescent="0.35">
      <c r="A151" s="1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3.5" customHeight="1" x14ac:dyDescent="0.35">
      <c r="A152" s="1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3.5" customHeight="1" x14ac:dyDescent="0.35">
      <c r="A153" s="1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3.5" customHeight="1" x14ac:dyDescent="0.35">
      <c r="A154" s="1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8" customHeight="1" x14ac:dyDescent="0.35"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5.75" customHeight="1" x14ac:dyDescent="0.35"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5.75" customHeight="1" x14ac:dyDescent="0.35"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0.25" customHeight="1" x14ac:dyDescent="0.35"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5.75" customHeight="1" x14ac:dyDescent="0.35"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2" ht="7.25" customHeight="1" x14ac:dyDescent="0.3"/>
    <row r="163" ht="15.75" customHeight="1" x14ac:dyDescent="0.3"/>
    <row r="164" ht="17.75" customHeight="1" x14ac:dyDescent="0.3"/>
    <row r="165" ht="17.149999999999999" customHeight="1" x14ac:dyDescent="0.3"/>
    <row r="166" ht="7.65" customHeight="1" x14ac:dyDescent="0.3"/>
    <row r="167" ht="17.149999999999999" customHeight="1" x14ac:dyDescent="0.3"/>
    <row r="168" ht="17.149999999999999" customHeight="1" x14ac:dyDescent="0.3"/>
    <row r="169" ht="17.149999999999999" customHeight="1" x14ac:dyDescent="0.3"/>
    <row r="170" ht="8.75" customHeight="1" x14ac:dyDescent="0.3"/>
    <row r="171" ht="14.25" customHeight="1" x14ac:dyDescent="0.3"/>
    <row r="172" ht="16.5" customHeight="1" x14ac:dyDescent="0.3"/>
    <row r="173" ht="12.75" customHeight="1" x14ac:dyDescent="0.3"/>
    <row r="174" ht="11.15" customHeight="1" x14ac:dyDescent="0.3"/>
    <row r="175" ht="10.65" customHeight="1" x14ac:dyDescent="0.3"/>
    <row r="176" ht="14.15" customHeight="1" x14ac:dyDescent="0.3"/>
  </sheetData>
  <protectedRanges>
    <protectedRange sqref="A126:XFD134 A145:XFD148 A135:A142 C135:XFD142 A143:G144 I143:J144 L143:M144 O143:P144 R143:XFD144" name="範圍1"/>
  </protectedRanges>
  <mergeCells count="10">
    <mergeCell ref="B143:C143"/>
    <mergeCell ref="B144:C144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2" firstPageNumber="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2023-09-21T02:11:57Z</cp:lastPrinted>
  <dcterms:created xsi:type="dcterms:W3CDTF">1998-09-21T15:00:50Z</dcterms:created>
  <dcterms:modified xsi:type="dcterms:W3CDTF">2023-09-21T02:12:00Z</dcterms:modified>
  <dc:language>zh-TW</dc:language>
</cp:coreProperties>
</file>