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20828退票新聞稿\新聞稿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43" i="1" l="1"/>
  <c r="P143" i="1"/>
  <c r="O143" i="1"/>
  <c r="M143" i="1"/>
  <c r="L143" i="1"/>
  <c r="J143" i="1"/>
  <c r="I143" i="1"/>
  <c r="G143" i="1"/>
  <c r="F143" i="1"/>
  <c r="P142" i="1"/>
  <c r="M142" i="1"/>
  <c r="J142" i="1"/>
  <c r="G142" i="1"/>
  <c r="F142" i="1"/>
  <c r="R141" i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R139" i="1" l="1"/>
  <c r="Q139" i="1"/>
  <c r="O139" i="1"/>
  <c r="N139" i="1"/>
  <c r="L139" i="1"/>
  <c r="K139" i="1"/>
  <c r="I139" i="1"/>
  <c r="H139" i="1"/>
  <c r="R138" i="1" l="1"/>
  <c r="Q138" i="1"/>
  <c r="O138" i="1"/>
  <c r="N138" i="1"/>
  <c r="L138" i="1"/>
  <c r="K138" i="1"/>
  <c r="I138" i="1"/>
  <c r="H138" i="1"/>
  <c r="H137" i="1" l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R142" i="1" l="1"/>
  <c r="O142" i="1"/>
  <c r="I142" i="1"/>
  <c r="P122" i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D142" i="1" l="1"/>
  <c r="D143" i="1"/>
  <c r="I131" i="1" l="1"/>
  <c r="R131" i="1" l="1"/>
  <c r="Q131" i="1"/>
  <c r="O131" i="1"/>
  <c r="N131" i="1"/>
  <c r="L131" i="1"/>
  <c r="K131" i="1"/>
  <c r="H131" i="1"/>
  <c r="E143" i="1" l="1"/>
  <c r="L142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E142" i="1" l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<sst xmlns="http://schemas.openxmlformats.org/spreadsheetml/2006/main" count="344" uniqueCount="154">
  <si>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</si>
  <si>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</si>
  <si>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</si>
  <si>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</si>
  <si>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</si>
  <si>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</si>
  <si>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</si>
  <si>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</si>
  <si>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</si>
  <si>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</si>
  <si>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</si>
  <si>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</si>
  <si>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</si>
  <si>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</si>
  <si>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</si>
  <si>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</si>
  <si>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</si>
  <si>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</si>
  <si>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</si>
  <si>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</si>
  <si>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</si>
  <si>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</si>
  <si>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</si>
  <si>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</si>
  <si>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</si>
  <si>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</si>
  <si>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</si>
  <si>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</si>
  <si>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</si>
  <si>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</si>
  <si>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</si>
  <si>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</si>
  <si>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</si>
  <si>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</si>
  <si>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</si>
  <si>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</si>
  <si>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</si>
  <si>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</si>
  <si>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</si>
  <si>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</si>
  <si>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</si>
  <si>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</si>
  <si>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</si>
  <si>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</si>
  <si>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</si>
  <si>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</si>
  <si>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</si>
  <si>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</si>
  <si>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</si>
  <si>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</si>
  <si>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</si>
  <si>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</si>
  <si>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</si>
  <si>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</si>
  <si>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</si>
  <si>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</si>
  <si>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</si>
  <si>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</si>
  <si>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</si>
  <si>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</si>
  <si>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</si>
  <si>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</si>
  <si>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</si>
  <si>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</si>
  <si>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</si>
  <si>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</si>
  <si>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</si>
  <si>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</si>
  <si>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</si>
  <si>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</si>
  <si>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</si>
  <si>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</si>
  <si>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</si>
  <si>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</si>
  <si>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</si>
  <si>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</si>
  <si>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</si>
  <si>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</si>
  <si>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</si>
  <si>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</si>
  <si>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</si>
  <si>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</si>
  <si>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</si>
  <si>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</si>
  <si>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</si>
  <si>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</si>
  <si>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</si>
  <si>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</si>
  <si>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</si>
  <si>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</si>
  <si>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</si>
  <si>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</si>
  <si>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</si>
  <si>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</si>
  <si>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</si>
  <si>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</si>
  <si>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</si>
  <si>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</si>
  <si>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</si>
  <si>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</si>
  <si>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</si>
  <si>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</si>
  <si>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</si>
  <si>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</si>
  <si>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</si>
  <si>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</si>
  <si>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</si>
  <si>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</si>
  <si>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</si>
  <si>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</si>
  <si>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</si>
  <si>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</si>
  <si>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</si>
  <si>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</si>
  <si>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</si>
  <si>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</si>
  <si>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</si>
  <si>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</si>
  <si>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</si>
  <si>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</si>
  <si>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</si>
  <si>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</si>
  <si>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</si>
  <si>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</si>
  <si>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</si>
  <si>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</si>
  <si>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</si>
  <si>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</si>
  <si>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</si>
  <si>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</si>
  <si>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</si>
  <si>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</si>
  <si>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</si>
  <si>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</si>
  <si>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</si>
  <si>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</si>
  <si>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</si>
  <si>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</si>
  <si>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</si>
  <si>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</si>
  <si>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</si>
  <si>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</si>
  <si>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</si>
  <si>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</si>
  <si>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</si>
  <si>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</si>
  <si>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</si>
  <si>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</si>
  <si>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</si>
  <si>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</si>
  <si>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</si>
  <si>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</si>
  <si>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1-7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</si>
  <si>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1-7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</si>
</sst>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6" fillId="0" borderId="32" xfId="0" applyFont="1" applyFill="1" applyBorder="1" applyAlignment="1">
      <alignment horizontal="right"/>
    </xf>
    <xf numFmtId="0" fontId="6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75"/>
  <sheetViews>
    <sheetView showGridLines="0" tabSelected="1" zoomScale="115" zoomScaleNormal="115" workbookViewId="0">
      <pane xSplit="3" ySplit="5" topLeftCell="D108" activePane="bottomRight" state="frozen"/>
      <selection pane="topRight" activeCell="D1" sqref="D1"/>
      <selection pane="bottomLeft" activeCell="A6" sqref="A6"/>
      <selection pane="bottomRight" activeCell="A106" sqref="A106:XFD121"/>
    </sheetView>
  </sheetViews>
  <sheetFormatPr defaultRowHeight="13" x14ac:dyDescent="0.3"/>
  <cols>
    <col min="1" max="1" width="5.9140625" customWidth="1"/>
    <col min="2" max="2" width="11" customWidth="1"/>
    <col min="3" max="3" width="4.5" customWidth="1"/>
    <col min="4" max="5" width="9.08203125" customWidth="1"/>
    <col min="6" max="6" width="10.4140625" customWidth="1"/>
    <col min="7" max="7" width="13.6640625" customWidth="1"/>
    <col min="8" max="8" width="10.5" customWidth="1"/>
    <col min="9" max="9" width="13.6640625" customWidth="1"/>
    <col min="10" max="10" width="13.1640625" customWidth="1"/>
    <col min="11" max="11" width="10.58203125" customWidth="1"/>
    <col min="12" max="12" width="14.08203125" customWidth="1"/>
    <col min="13" max="13" width="11.5" customWidth="1"/>
    <col min="14" max="14" width="9.4140625" customWidth="1"/>
    <col min="15" max="15" width="16.08203125" customWidth="1"/>
    <col min="16" max="17" width="10.1640625" customWidth="1"/>
    <col min="18" max="18" width="13.58203125" customWidth="1"/>
    <col min="19" max="19" width="10.4140625" customWidth="1"/>
    <col min="20" max="1025" width="9.4140625" customWidth="1"/>
  </cols>
  <sheetData>
    <row r="1" spans="2:49" ht="28.5" customHeight="1" x14ac:dyDescent="0.5500000000000000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5" customHeight="1" x14ac:dyDescent="0.3">
      <c r="P2" s="1" t="s">
        <v>1</v>
      </c>
      <c r="Q2" s="2"/>
      <c r="R2" s="2"/>
      <c r="S2" s="2"/>
    </row>
    <row r="3" spans="2:49" ht="15.9" customHeight="1" x14ac:dyDescent="0.3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" customHeight="1" x14ac:dyDescent="0.3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65" customHeight="1" x14ac:dyDescent="0.3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5" customHeight="1" x14ac:dyDescent="0.3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5" customHeight="1" x14ac:dyDescent="0.3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5" customHeight="1" x14ac:dyDescent="0.3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5" customHeight="1" x14ac:dyDescent="0.3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5" customHeight="1" x14ac:dyDescent="0.3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5" customHeight="1" x14ac:dyDescent="0.3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5" customHeight="1" x14ac:dyDescent="0.3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5" customHeight="1" x14ac:dyDescent="0.3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5" customHeight="1" x14ac:dyDescent="0.3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5" customHeight="1" x14ac:dyDescent="0.3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5" customHeight="1" x14ac:dyDescent="0.3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5" customHeight="1" x14ac:dyDescent="0.3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5" hidden="1" customHeight="1" x14ac:dyDescent="0.3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5" hidden="1" customHeight="1" x14ac:dyDescent="0.3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5" hidden="1" customHeight="1" x14ac:dyDescent="0.3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3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5" hidden="1" customHeight="1" x14ac:dyDescent="0.3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5" hidden="1" customHeight="1" x14ac:dyDescent="0.3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5" hidden="1" customHeight="1" x14ac:dyDescent="0.3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3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5" hidden="1" customHeight="1" x14ac:dyDescent="0.3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5" hidden="1" customHeight="1" x14ac:dyDescent="0.3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5" hidden="1" customHeight="1" x14ac:dyDescent="0.3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3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5" hidden="1" customHeight="1" x14ac:dyDescent="0.3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5" hidden="1" customHeight="1" x14ac:dyDescent="0.3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5" hidden="1" customHeight="1" x14ac:dyDescent="0.3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3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5" hidden="1" customHeight="1" x14ac:dyDescent="0.3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5" hidden="1" customHeight="1" x14ac:dyDescent="0.3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5" hidden="1" customHeight="1" x14ac:dyDescent="0.3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3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5" hidden="1" customHeight="1" x14ac:dyDescent="0.3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5" hidden="1" customHeight="1" x14ac:dyDescent="0.3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5" hidden="1" customHeight="1" x14ac:dyDescent="0.3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3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5" hidden="1" customHeight="1" x14ac:dyDescent="0.3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5" hidden="1" customHeight="1" x14ac:dyDescent="0.3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5" hidden="1" customHeight="1" x14ac:dyDescent="0.3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3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5" hidden="1" customHeight="1" x14ac:dyDescent="0.3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5" hidden="1" customHeight="1" x14ac:dyDescent="0.3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5" hidden="1" customHeight="1" x14ac:dyDescent="0.3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5" customHeight="1" x14ac:dyDescent="0.3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5" customHeight="1" x14ac:dyDescent="0.3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5" hidden="1" customHeight="1" x14ac:dyDescent="0.3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5" hidden="1" customHeight="1" x14ac:dyDescent="0.3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5" hidden="1" customHeight="1" x14ac:dyDescent="0.3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3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5" hidden="1" customHeight="1" x14ac:dyDescent="0.3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5" hidden="1" customHeight="1" x14ac:dyDescent="0.3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5" hidden="1" customHeight="1" x14ac:dyDescent="0.3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3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5" hidden="1" customHeight="1" x14ac:dyDescent="0.3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5" hidden="1" customHeight="1" x14ac:dyDescent="0.3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5" hidden="1" customHeight="1" x14ac:dyDescent="0.3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3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5" hidden="1" customHeight="1" x14ac:dyDescent="0.3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5" hidden="1" customHeight="1" x14ac:dyDescent="0.3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5" hidden="1" customHeight="1" x14ac:dyDescent="0.3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5" customHeight="1" x14ac:dyDescent="0.3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5" customHeight="1" x14ac:dyDescent="0.3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5" customHeight="1" x14ac:dyDescent="0.3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5" customHeight="1" x14ac:dyDescent="0.3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5" customHeight="1" x14ac:dyDescent="0.3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3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5" hidden="1" customHeight="1" x14ac:dyDescent="0.3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5" hidden="1" customHeight="1" x14ac:dyDescent="0.3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5" hidden="1" customHeight="1" x14ac:dyDescent="0.3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3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5" hidden="1" customHeight="1" x14ac:dyDescent="0.3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5" hidden="1" customHeight="1" x14ac:dyDescent="0.3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5" hidden="1" customHeight="1" x14ac:dyDescent="0.3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3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5" hidden="1" customHeight="1" x14ac:dyDescent="0.3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5" hidden="1" customHeight="1" x14ac:dyDescent="0.3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5" hidden="1" customHeight="1" x14ac:dyDescent="0.3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3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5" hidden="1" customHeight="1" x14ac:dyDescent="0.3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5" hidden="1" customHeight="1" x14ac:dyDescent="0.3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5" hidden="1" customHeight="1" x14ac:dyDescent="0.3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5" customHeight="1" x14ac:dyDescent="0.3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3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5" hidden="1" customHeight="1" x14ac:dyDescent="0.3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5" hidden="1" customHeight="1" x14ac:dyDescent="0.3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5" hidden="1" customHeight="1" x14ac:dyDescent="0.3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3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5" hidden="1" customHeight="1" x14ac:dyDescent="0.3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5" hidden="1" customHeight="1" x14ac:dyDescent="0.3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5" hidden="1" customHeight="1" x14ac:dyDescent="0.3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3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5" hidden="1" customHeight="1" x14ac:dyDescent="0.3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5" hidden="1" customHeight="1" x14ac:dyDescent="0.3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5" hidden="1" customHeight="1" x14ac:dyDescent="0.3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3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5" hidden="1" customHeight="1" x14ac:dyDescent="0.3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5" hidden="1" customHeight="1" x14ac:dyDescent="0.3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5" hidden="1" customHeight="1" x14ac:dyDescent="0.3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3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3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3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5" hidden="1" customHeight="1" x14ac:dyDescent="0.3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5" hidden="1" customHeight="1" x14ac:dyDescent="0.3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5" hidden="1" customHeight="1" x14ac:dyDescent="0.3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3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5" hidden="1" customHeight="1" x14ac:dyDescent="0.3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5" hidden="1" customHeight="1" x14ac:dyDescent="0.3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5" hidden="1" customHeight="1" x14ac:dyDescent="0.3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3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5" hidden="1" customHeight="1" x14ac:dyDescent="0.3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5" hidden="1" customHeight="1" x14ac:dyDescent="0.3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5" hidden="1" customHeight="1" x14ac:dyDescent="0.3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3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5" hidden="1" customHeight="1" x14ac:dyDescent="0.3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5" hidden="1" customHeight="1" x14ac:dyDescent="0.3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5" hidden="1" customHeight="1" x14ac:dyDescent="0.3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4.15" customHeight="1" x14ac:dyDescent="0.3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customHeight="1" x14ac:dyDescent="0.3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5" customHeight="1" x14ac:dyDescent="0.3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3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109" customFormat="1" ht="19.5" customHeight="1" x14ac:dyDescent="0.35">
      <c r="A126" s="99"/>
      <c r="B126" s="98" t="s">
        <v>78</v>
      </c>
      <c r="C126" s="61"/>
      <c r="D126" s="100">
        <v>0.08</v>
      </c>
      <c r="E126" s="101">
        <v>0.24</v>
      </c>
      <c r="F126" s="102" t="s">
        <v>127</v>
      </c>
      <c r="G126" s="103">
        <v>3883392</v>
      </c>
      <c r="H126" s="104">
        <v>-45.1</v>
      </c>
      <c r="I126" s="104">
        <v>-9.7799999999999994</v>
      </c>
      <c r="J126" s="105">
        <v>965441</v>
      </c>
      <c r="K126" s="104">
        <v>-31.59</v>
      </c>
      <c r="L126" s="104">
        <v>-3.78</v>
      </c>
      <c r="M126" s="103">
        <v>3158</v>
      </c>
      <c r="N126" s="104">
        <v>-31.15</v>
      </c>
      <c r="O126" s="104">
        <v>-16.260000000000002</v>
      </c>
      <c r="P126" s="105">
        <v>2282</v>
      </c>
      <c r="Q126" s="104">
        <v>-31.16</v>
      </c>
      <c r="R126" s="106">
        <v>-1.68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</row>
    <row r="127" spans="1:49" ht="12.75" customHeight="1" x14ac:dyDescent="0.3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customHeight="1" x14ac:dyDescent="0.3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customHeight="1" x14ac:dyDescent="0.3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customHeight="1" x14ac:dyDescent="0.3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customHeight="1" x14ac:dyDescent="0.3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customHeight="1" x14ac:dyDescent="0.3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customHeight="1" x14ac:dyDescent="0.3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customHeight="1" x14ac:dyDescent="0.3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3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 t="shared" ref="H135:H140" si="4">ROUND((G135-G134)/G134*100,2)</f>
        <v>38.6</v>
      </c>
      <c r="I135" s="88">
        <f t="shared" ref="I135:I140" si="5">(ROUND((G135-G123)/G123*100,2))</f>
        <v>2.08</v>
      </c>
      <c r="J135" s="82">
        <v>1130774</v>
      </c>
      <c r="K135" s="88">
        <f t="shared" ref="K135:K140" si="6">ROUND((J135-J134)/J134*100,2)</f>
        <v>5.52</v>
      </c>
      <c r="L135" s="88">
        <f t="shared" ref="L135:L140" si="7">ROUND((J135-J123)/J123*100,2)</f>
        <v>-10.42</v>
      </c>
      <c r="M135" s="80">
        <v>4122</v>
      </c>
      <c r="N135" s="88">
        <f t="shared" ref="N135:N140" si="8">ROUND((M135-M134)/M134*100,2)</f>
        <v>1.43</v>
      </c>
      <c r="O135" s="88">
        <f t="shared" ref="O135:O140" si="9">ROUND((M135-M123)/M123*100,2)</f>
        <v>1.9</v>
      </c>
      <c r="P135" s="82">
        <v>3508</v>
      </c>
      <c r="Q135" s="88">
        <f t="shared" ref="Q135:Q140" si="10">ROUND((P135-P134)/P134*100,2)</f>
        <v>19.690000000000001</v>
      </c>
      <c r="R135" s="89">
        <f t="shared" ref="R135:R140" si="11"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3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 t="shared" si="4"/>
        <v>-42.03</v>
      </c>
      <c r="I136" s="88">
        <f t="shared" si="5"/>
        <v>-27.22</v>
      </c>
      <c r="J136" s="82">
        <v>886927</v>
      </c>
      <c r="K136" s="88">
        <f t="shared" si="6"/>
        <v>-21.56</v>
      </c>
      <c r="L136" s="88">
        <f t="shared" si="7"/>
        <v>-4.8</v>
      </c>
      <c r="M136" s="80">
        <v>2511</v>
      </c>
      <c r="N136" s="88">
        <f t="shared" si="8"/>
        <v>-39.08</v>
      </c>
      <c r="O136" s="88">
        <f t="shared" si="9"/>
        <v>-12.9</v>
      </c>
      <c r="P136" s="82">
        <v>2091</v>
      </c>
      <c r="Q136" s="88">
        <f t="shared" si="10"/>
        <v>-40.39</v>
      </c>
      <c r="R136" s="89">
        <f t="shared" si="11"/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109" customFormat="1" ht="12.75" customHeight="1" x14ac:dyDescent="0.35">
      <c r="A137" s="99"/>
      <c r="B137" s="110" t="s">
        <v>142</v>
      </c>
      <c r="C137" s="61"/>
      <c r="D137" s="100">
        <f>M137/G137*100</f>
        <v>7.1309266927873677E-2</v>
      </c>
      <c r="E137" s="101">
        <v>0.26</v>
      </c>
      <c r="F137" s="102" t="s">
        <v>143</v>
      </c>
      <c r="G137" s="103">
        <v>6530708</v>
      </c>
      <c r="H137" s="104">
        <f t="shared" si="4"/>
        <v>86.23</v>
      </c>
      <c r="I137" s="104">
        <f t="shared" si="5"/>
        <v>-7.67</v>
      </c>
      <c r="J137" s="105">
        <v>1308034</v>
      </c>
      <c r="K137" s="104">
        <f t="shared" si="6"/>
        <v>47.48</v>
      </c>
      <c r="L137" s="104">
        <f t="shared" si="7"/>
        <v>-7.31</v>
      </c>
      <c r="M137" s="103">
        <v>4657</v>
      </c>
      <c r="N137" s="104">
        <f t="shared" si="8"/>
        <v>85.46</v>
      </c>
      <c r="O137" s="104">
        <f t="shared" si="9"/>
        <v>1.53</v>
      </c>
      <c r="P137" s="105">
        <v>3389</v>
      </c>
      <c r="Q137" s="104">
        <f t="shared" si="10"/>
        <v>62.08</v>
      </c>
      <c r="R137" s="106">
        <f t="shared" si="11"/>
        <v>2.23</v>
      </c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</row>
    <row r="138" spans="1:49" s="109" customFormat="1" ht="19.5" customHeight="1" x14ac:dyDescent="0.35">
      <c r="A138" s="99"/>
      <c r="B138" s="111" t="s">
        <v>144</v>
      </c>
      <c r="C138" s="61"/>
      <c r="D138" s="100">
        <v>0.09</v>
      </c>
      <c r="E138" s="101">
        <v>0.27</v>
      </c>
      <c r="F138" s="102" t="s">
        <v>145</v>
      </c>
      <c r="G138" s="103">
        <v>3444713</v>
      </c>
      <c r="H138" s="104">
        <f t="shared" si="4"/>
        <v>-47.25</v>
      </c>
      <c r="I138" s="104">
        <f t="shared" si="5"/>
        <v>-11.3</v>
      </c>
      <c r="J138" s="105">
        <v>841663</v>
      </c>
      <c r="K138" s="104">
        <f t="shared" si="6"/>
        <v>-35.65</v>
      </c>
      <c r="L138" s="104">
        <f t="shared" si="7"/>
        <v>-12.82</v>
      </c>
      <c r="M138" s="103">
        <v>2964</v>
      </c>
      <c r="N138" s="104">
        <f t="shared" si="8"/>
        <v>-36.35</v>
      </c>
      <c r="O138" s="104">
        <f t="shared" si="9"/>
        <v>-6.14</v>
      </c>
      <c r="P138" s="105">
        <v>2272</v>
      </c>
      <c r="Q138" s="104">
        <f t="shared" si="10"/>
        <v>-32.96</v>
      </c>
      <c r="R138" s="106">
        <f t="shared" si="11"/>
        <v>-0.44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109" customFormat="1" ht="12.75" customHeight="1" x14ac:dyDescent="0.35">
      <c r="A139" s="99"/>
      <c r="B139" s="111" t="s">
        <v>146</v>
      </c>
      <c r="C139" s="61"/>
      <c r="D139" s="100">
        <v>7.0000000000000007E-2</v>
      </c>
      <c r="E139" s="101">
        <v>0.3</v>
      </c>
      <c r="F139" s="102" t="s">
        <v>147</v>
      </c>
      <c r="G139" s="103">
        <v>6196381</v>
      </c>
      <c r="H139" s="104">
        <f t="shared" si="4"/>
        <v>79.88</v>
      </c>
      <c r="I139" s="104">
        <f t="shared" si="5"/>
        <v>-4.88</v>
      </c>
      <c r="J139" s="105">
        <v>1216705</v>
      </c>
      <c r="K139" s="104">
        <f t="shared" si="6"/>
        <v>44.56</v>
      </c>
      <c r="L139" s="104">
        <f t="shared" si="7"/>
        <v>-5.47</v>
      </c>
      <c r="M139" s="103">
        <v>4550</v>
      </c>
      <c r="N139" s="104">
        <f t="shared" si="8"/>
        <v>53.51</v>
      </c>
      <c r="O139" s="104">
        <f t="shared" si="9"/>
        <v>6.73</v>
      </c>
      <c r="P139" s="105">
        <v>3620</v>
      </c>
      <c r="Q139" s="104">
        <f t="shared" si="10"/>
        <v>59.33</v>
      </c>
      <c r="R139" s="106">
        <f t="shared" si="11"/>
        <v>31.68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2.75" customHeight="1" x14ac:dyDescent="0.35">
      <c r="A140" s="99"/>
      <c r="B140" s="111" t="s">
        <v>148</v>
      </c>
      <c r="C140" s="61"/>
      <c r="D140" s="100">
        <v>0.08</v>
      </c>
      <c r="E140" s="101">
        <v>0.26</v>
      </c>
      <c r="F140" s="102" t="s">
        <v>149</v>
      </c>
      <c r="G140" s="103">
        <v>4805909</v>
      </c>
      <c r="H140" s="104">
        <f t="shared" si="4"/>
        <v>-22.44</v>
      </c>
      <c r="I140" s="104">
        <f t="shared" si="5"/>
        <v>-8.74</v>
      </c>
      <c r="J140" s="105">
        <v>1068534</v>
      </c>
      <c r="K140" s="104">
        <f t="shared" si="6"/>
        <v>-12.18</v>
      </c>
      <c r="L140" s="104">
        <f t="shared" si="7"/>
        <v>-10.78</v>
      </c>
      <c r="M140" s="103">
        <v>3743</v>
      </c>
      <c r="N140" s="104">
        <f t="shared" si="8"/>
        <v>-17.739999999999998</v>
      </c>
      <c r="O140" s="104">
        <f t="shared" si="9"/>
        <v>-1.96</v>
      </c>
      <c r="P140" s="105">
        <v>2830</v>
      </c>
      <c r="Q140" s="104">
        <f t="shared" si="10"/>
        <v>-21.82</v>
      </c>
      <c r="R140" s="106">
        <f t="shared" si="11"/>
        <v>27.65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customHeight="1" x14ac:dyDescent="0.35">
      <c r="A141" s="99"/>
      <c r="B141" s="111" t="s">
        <v>151</v>
      </c>
      <c r="C141" s="61"/>
      <c r="D141" s="100">
        <v>7.0000000000000007E-2</v>
      </c>
      <c r="E141" s="101">
        <v>0.22</v>
      </c>
      <c r="F141" s="102" t="s">
        <v>150</v>
      </c>
      <c r="G141" s="103">
        <v>4701904</v>
      </c>
      <c r="H141" s="104">
        <f t="shared" ref="H141" si="12">ROUND((G141-G140)/G140*100,2)</f>
        <v>-2.16</v>
      </c>
      <c r="I141" s="104">
        <f t="shared" ref="I141" si="13">(ROUND((G141-G129)/G129*100,2))</f>
        <v>13.03</v>
      </c>
      <c r="J141" s="105">
        <v>1116993</v>
      </c>
      <c r="K141" s="104">
        <f t="shared" ref="K141" si="14">ROUND((J141-J140)/J140*100,2)</f>
        <v>4.54</v>
      </c>
      <c r="L141" s="104">
        <f t="shared" ref="L141" si="15">ROUND((J141-J129)/J129*100,2)</f>
        <v>-1.05</v>
      </c>
      <c r="M141" s="103">
        <v>3391</v>
      </c>
      <c r="N141" s="104">
        <f t="shared" ref="N141" si="16">ROUND((M141-M140)/M140*100,2)</f>
        <v>-9.4</v>
      </c>
      <c r="O141" s="104">
        <f t="shared" ref="O141" si="17">ROUND((M141-M129)/M129*100,2)</f>
        <v>2.6</v>
      </c>
      <c r="P141" s="105">
        <v>2447</v>
      </c>
      <c r="Q141" s="104">
        <f t="shared" ref="Q141" si="18">ROUND((P141-P140)/P140*100,2)</f>
        <v>-13.53</v>
      </c>
      <c r="R141" s="106">
        <f t="shared" ref="R141" si="19">ROUND((P141-P129)/P129*100,2)</f>
        <v>-13.59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86" customFormat="1" ht="18.75" customHeight="1" x14ac:dyDescent="0.35">
      <c r="A142" s="77"/>
      <c r="B142" s="112" t="s">
        <v>152</v>
      </c>
      <c r="C142" s="113"/>
      <c r="D142" s="78">
        <f>M142/G142*100</f>
        <v>7.3612588734628892E-2</v>
      </c>
      <c r="E142" s="79">
        <f>P142/J142*100</f>
        <v>0.26628778421138155</v>
      </c>
      <c r="F142" s="87">
        <f>16+20+24+17+22+21+21</f>
        <v>141</v>
      </c>
      <c r="G142" s="80">
        <f>G135+G136+G137+G138+G139+G140+G141</f>
        <v>35235821</v>
      </c>
      <c r="H142" s="25" t="s">
        <v>14</v>
      </c>
      <c r="I142" s="81">
        <f>(G142-G143)/G143*100</f>
        <v>-6.3920108166711591</v>
      </c>
      <c r="J142" s="82">
        <f>J135+J136+J137+J138+J139+J140+J141</f>
        <v>7569630</v>
      </c>
      <c r="K142" s="25" t="s">
        <v>14</v>
      </c>
      <c r="L142" s="81">
        <f>(J142-J143)/J143*100</f>
        <v>-7.5088069482487088</v>
      </c>
      <c r="M142" s="80">
        <f>M135+M136+M137+M138+M139+M140+M141</f>
        <v>25938</v>
      </c>
      <c r="N142" s="25" t="s">
        <v>14</v>
      </c>
      <c r="O142" s="81">
        <f>(M142-M143)/M143*100</f>
        <v>-0.46433094132545383</v>
      </c>
      <c r="P142" s="82">
        <f>P135+P136+P137+P138+P139+P140+P141</f>
        <v>20157</v>
      </c>
      <c r="Q142" s="25" t="s">
        <v>14</v>
      </c>
      <c r="R142" s="83">
        <f>(P142-P143)/P143*100</f>
        <v>3.3692307692307697</v>
      </c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</row>
    <row r="143" spans="1:49" s="52" customFormat="1" ht="14.15" customHeight="1" thickBot="1" x14ac:dyDescent="0.4">
      <c r="A143" s="49"/>
      <c r="B143" s="114" t="s">
        <v>153</v>
      </c>
      <c r="C143" s="115"/>
      <c r="D143" s="67">
        <f>M143/G143*100</f>
        <v>6.9228714441714481E-2</v>
      </c>
      <c r="E143" s="68">
        <f>P143/J143*100</f>
        <v>0.23826504921761701</v>
      </c>
      <c r="F143" s="69">
        <f>21+15+23+19+21+21+21</f>
        <v>141</v>
      </c>
      <c r="G143" s="70">
        <f>G123+G124+G125+G126+G127+G128+G129</f>
        <v>37641895</v>
      </c>
      <c r="H143" s="97" t="s">
        <v>14</v>
      </c>
      <c r="I143" s="71">
        <f>(G143-G107-G108-G109-G111-G112-G113-G115)/(G107+G108+G109+G111+G112+G113+G115)*100</f>
        <v>-5.6730423367891252</v>
      </c>
      <c r="J143" s="72">
        <f>J123+J124+J125+J126+J127+J128+J129</f>
        <v>8184163</v>
      </c>
      <c r="K143" s="97" t="s">
        <v>14</v>
      </c>
      <c r="L143" s="71">
        <f>(J143-J107-J108-J109-J111-J112-J113-J115)/(J107+J108+J109+J111+J112+J113+J115)*100</f>
        <v>2.3939104361388255</v>
      </c>
      <c r="M143" s="70">
        <f>M123+M124+M125+M126+M127+M128+M129</f>
        <v>26059</v>
      </c>
      <c r="N143" s="97" t="s">
        <v>14</v>
      </c>
      <c r="O143" s="71">
        <f>(M143-M107-M108-M109-M111-M112-M113-M115)/(M107+M108+M109+M111+M112+M113+M115)*100</f>
        <v>-16.246705663045574</v>
      </c>
      <c r="P143" s="72">
        <f>P123+P124+P125+P126+P127+P128+P129</f>
        <v>19500</v>
      </c>
      <c r="Q143" s="97" t="s">
        <v>14</v>
      </c>
      <c r="R143" s="73">
        <f>(P143-P107-P108-P109-P111-P112-P113-P115)/(P107+P108+P109+P111+P112+P113+P115)*100</f>
        <v>-1.847284441536216</v>
      </c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</row>
    <row r="144" spans="1:49" s="52" customFormat="1" ht="14.15" customHeight="1" x14ac:dyDescent="0.35">
      <c r="A144" s="49"/>
      <c r="B144" s="62"/>
      <c r="C144" s="62"/>
      <c r="D144" s="54"/>
      <c r="E144" s="54"/>
      <c r="F144" s="63"/>
      <c r="G144" s="64"/>
      <c r="H144" s="65"/>
      <c r="I144" s="66"/>
      <c r="J144" s="64"/>
      <c r="K144" s="65"/>
      <c r="L144" s="66"/>
      <c r="M144" s="64"/>
      <c r="N144" s="65"/>
      <c r="O144" s="66"/>
      <c r="P144" s="64"/>
      <c r="Q144" s="65"/>
      <c r="R144" s="66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</row>
    <row r="145" spans="1:49" ht="13.5" customHeight="1" x14ac:dyDescent="0.35">
      <c r="A145" s="1"/>
      <c r="B145" s="41" t="s">
        <v>60</v>
      </c>
      <c r="C145" s="42" t="s">
        <v>122</v>
      </c>
      <c r="D145" s="43"/>
      <c r="E145" s="44"/>
      <c r="F145" s="44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1:49" ht="14.5" x14ac:dyDescent="0.35">
      <c r="A146" s="1"/>
      <c r="B146" s="41" t="s">
        <v>61</v>
      </c>
      <c r="C146" s="42" t="s">
        <v>62</v>
      </c>
      <c r="D146" s="43"/>
      <c r="E146" s="44"/>
      <c r="F146" s="44"/>
      <c r="G146" s="44"/>
      <c r="H146" s="44"/>
      <c r="I146" s="44"/>
      <c r="J146" s="46"/>
      <c r="K146" s="46"/>
      <c r="L146" s="46"/>
      <c r="M146" s="46"/>
      <c r="N146" s="46"/>
      <c r="O146" s="46"/>
      <c r="P146" s="46"/>
      <c r="Q146" s="46"/>
      <c r="R146" s="46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1:49" ht="13.5" customHeight="1" x14ac:dyDescent="0.35">
      <c r="A147" s="1"/>
      <c r="B147" s="48" t="s">
        <v>116</v>
      </c>
      <c r="C147" s="1" t="s">
        <v>117</v>
      </c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1:49" ht="13.5" customHeight="1" x14ac:dyDescent="0.35">
      <c r="A148" s="1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1:49" ht="13.5" customHeight="1" x14ac:dyDescent="0.35">
      <c r="A149" s="1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ht="5.25" customHeight="1" x14ac:dyDescent="0.35">
      <c r="A150" s="1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ht="13.5" customHeight="1" x14ac:dyDescent="0.35">
      <c r="A151" s="1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 ht="13.5" customHeight="1" x14ac:dyDescent="0.35">
      <c r="A152" s="1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ht="13.5" customHeight="1" x14ac:dyDescent="0.35">
      <c r="A153" s="1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ht="18" customHeight="1" x14ac:dyDescent="0.35"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ht="15.75" customHeight="1" x14ac:dyDescent="0.35"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 ht="15.75" customHeight="1" x14ac:dyDescent="0.35"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ht="10.25" customHeight="1" x14ac:dyDescent="0.35"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ht="15.75" customHeight="1" x14ac:dyDescent="0.35"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61" ht="7.25" customHeight="1" x14ac:dyDescent="0.3"/>
    <row r="162" ht="15.75" customHeight="1" x14ac:dyDescent="0.3"/>
    <row r="163" ht="17.75" customHeight="1" x14ac:dyDescent="0.3"/>
    <row r="164" ht="17.149999999999999" customHeight="1" x14ac:dyDescent="0.3"/>
    <row r="165" ht="7.65" customHeight="1" x14ac:dyDescent="0.3"/>
    <row r="166" ht="17.149999999999999" customHeight="1" x14ac:dyDescent="0.3"/>
    <row r="167" ht="17.149999999999999" customHeight="1" x14ac:dyDescent="0.3"/>
    <row r="168" ht="17.149999999999999" customHeight="1" x14ac:dyDescent="0.3"/>
    <row r="169" ht="8.75" customHeight="1" x14ac:dyDescent="0.3"/>
    <row r="170" ht="14.25" customHeight="1" x14ac:dyDescent="0.3"/>
    <row r="171" ht="16.5" customHeight="1" x14ac:dyDescent="0.3"/>
    <row r="172" ht="12.75" customHeight="1" x14ac:dyDescent="0.3"/>
    <row r="173" ht="11.15" customHeight="1" x14ac:dyDescent="0.3"/>
    <row r="174" ht="10.65" customHeight="1" x14ac:dyDescent="0.3"/>
    <row r="175" ht="14.15" customHeight="1" x14ac:dyDescent="0.3"/>
  </sheetData>
  <protectedRanges>
    <protectedRange sqref="A126:XFD134 A144:XFD147 A135:A141 C135:XFD141 A142:G143 I142:J143 L142:M143 O142:P143 R142:XFD143" name="範圍1"/>
  </protectedRanges>
  <mergeCells count="10">
    <mergeCell ref="B142:C142"/>
    <mergeCell ref="B143:C143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3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陳韻如</cp:lastModifiedBy>
  <cp:revision>74</cp:revision>
  <cp:lastPrinted>2023-08-18T01:32:30Z</cp:lastPrinted>
  <dcterms:created xsi:type="dcterms:W3CDTF">1998-09-21T15:00:50Z</dcterms:created>
  <dcterms:modified xsi:type="dcterms:W3CDTF">2023-08-18T01:32:33Z</dcterms:modified>
  <dc:language>zh-TW</dc:language>
</cp:coreProperties>
</file>