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陳詠華\61管理科\發文作業\新聞稿\1120630國家風險\"/>
    </mc:Choice>
  </mc:AlternateContent>
  <bookViews>
    <workbookView xWindow="0" yWindow="0" windowWidth="20730" windowHeight="9135"/>
  </bookViews>
  <sheets>
    <sheet name="附表1 " sheetId="33" r:id="rId1"/>
    <sheet name="附表2" sheetId="35" r:id="rId2"/>
    <sheet name="附表3" sheetId="34" r:id="rId3"/>
    <sheet name="附表4" sheetId="37" r:id="rId4"/>
  </sheets>
  <definedNames>
    <definedName name="_xlnm.Print_Area" localSheetId="0">'附表1 '!$A$1:$G$12</definedName>
    <definedName name="_xlnm.Print_Area" localSheetId="1">附表2!$A$1:$I$18</definedName>
    <definedName name="_xlnm.Print_Area" localSheetId="2">附表3!$A$1:$G$12</definedName>
    <definedName name="_xlnm.Print_Area" localSheetId="3">附表4!$A$1:$I$18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4" l="1"/>
  <c r="D3" i="34"/>
  <c r="H15" i="35"/>
  <c r="H14" i="35"/>
  <c r="H13" i="35"/>
  <c r="H12" i="35"/>
  <c r="H11" i="35"/>
  <c r="H10" i="35"/>
  <c r="H9" i="35"/>
  <c r="H8" i="35"/>
  <c r="H7" i="35"/>
  <c r="H6" i="35"/>
  <c r="C9" i="34" l="1"/>
  <c r="C9" i="33" l="1"/>
  <c r="E9" i="33"/>
  <c r="D9" i="34" l="1"/>
  <c r="D9" i="33"/>
  <c r="E9" i="34" l="1"/>
  <c r="B9" i="34"/>
  <c r="G16" i="35" l="1"/>
  <c r="D16" i="35"/>
  <c r="E4" i="37"/>
  <c r="B4" i="37"/>
  <c r="G16" i="37" l="1"/>
  <c r="F8" i="34" l="1"/>
  <c r="G8" i="34" s="1"/>
  <c r="B9" i="33"/>
  <c r="F9" i="33" s="1"/>
  <c r="F9" i="34" l="1"/>
  <c r="G9" i="34" s="1"/>
  <c r="G9" i="33" l="1"/>
  <c r="H7" i="37" l="1"/>
  <c r="I7" i="37" s="1"/>
  <c r="H8" i="37"/>
  <c r="I8" i="37" s="1"/>
  <c r="H9" i="37"/>
  <c r="I9" i="37" s="1"/>
  <c r="H10" i="37"/>
  <c r="I10" i="37" s="1"/>
  <c r="H11" i="37"/>
  <c r="I11" i="37" s="1"/>
  <c r="H12" i="37"/>
  <c r="I12" i="37" s="1"/>
  <c r="H13" i="37"/>
  <c r="I13" i="37" s="1"/>
  <c r="H14" i="37"/>
  <c r="I14" i="37" s="1"/>
  <c r="H15" i="37"/>
  <c r="I15" i="37" s="1"/>
  <c r="H6" i="37"/>
  <c r="I6" i="37" s="1"/>
  <c r="F5" i="33" l="1"/>
  <c r="F6" i="33"/>
  <c r="F6" i="34"/>
  <c r="F7" i="34"/>
  <c r="F5" i="34"/>
  <c r="F16" i="35"/>
  <c r="G7" i="34" l="1"/>
  <c r="G6" i="34"/>
  <c r="G5" i="34"/>
  <c r="F16" i="37" l="1"/>
  <c r="C16" i="37"/>
  <c r="D16" i="37"/>
  <c r="C16" i="35"/>
  <c r="H16" i="35" s="1"/>
  <c r="I16" i="35" s="1"/>
  <c r="H16" i="37" l="1"/>
  <c r="I16" i="37" s="1"/>
  <c r="F8" i="33"/>
  <c r="G8" i="33" s="1"/>
  <c r="G6" i="33"/>
  <c r="F7" i="33" l="1"/>
  <c r="G7" i="33" l="1"/>
  <c r="G5" i="33"/>
</calcChain>
</file>

<file path=xl/sharedStrings.xml><?xml version="1.0" encoding="utf-8"?>
<sst xmlns="http://schemas.openxmlformats.org/spreadsheetml/2006/main" count="91" uniqueCount="49">
  <si>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</si>
  <si>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</si>
  <si>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</si>
  <si>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</si>
  <si>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</si>
  <si>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</si>
  <si>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</si>
  <si>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</si>
  <si>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</si>
  <si>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</si>
  <si>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</si>
  <si>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t xml:space="preserve">        2.</t>
    </r>
    <r>
      <rPr>
        <sz val="11"/>
        <rFont val="標楷體"/>
        <family val="4"/>
        <charset val="136"/>
      </rPr>
      <t>美國、澳大利亞及英國另包括其管轄之無人居住或小規模經濟及金融活動之屬地。</t>
    </r>
    <phoneticPr fontId="2" type="noConversion"/>
  </si>
  <si>
    <r>
      <t xml:space="preserve">        2.</t>
    </r>
    <r>
      <rPr>
        <sz val="11"/>
        <rFont val="標楷體"/>
        <family val="4"/>
        <charset val="136"/>
      </rPr>
      <t>美國、澳大利亞及法國另包括其管轄之無人居住或小規模經濟及金融活動之屬地。</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</si>
  <si>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</si>
  <si>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</si>
  <si>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</si>
  <si>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</si>
  <si>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</si>
  <si>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</si>
  <si>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</si>
  <si>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</si>
  <si>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</si>
  <si>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</si>
  <si>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澳大利亞</t>
    </r>
    <r>
      <rPr>
        <sz val="14"/>
        <rFont val="Times New Roman"/>
        <family val="1"/>
      </rPr>
      <t>(Australia)</t>
    </r>
  </si>
  <si>
    <r>
      <rPr>
        <sz val="14"/>
        <rFont val="標楷體"/>
        <family val="4"/>
        <charset val="136"/>
      </rPr>
      <t>新加坡</t>
    </r>
    <r>
      <rPr>
        <sz val="14"/>
        <rFont val="Times New Roman"/>
        <family val="1"/>
      </rPr>
      <t>(Singapore)</t>
    </r>
  </si>
  <si>
    <r>
      <rPr>
        <sz val="14"/>
        <rFont val="標楷體"/>
        <family val="4"/>
        <charset val="136"/>
      </rPr>
      <t>開曼群島</t>
    </r>
    <r>
      <rPr>
        <sz val="14"/>
        <rFont val="Times New Roman"/>
        <family val="1"/>
      </rPr>
      <t>(Cayman Islands)</t>
    </r>
  </si>
  <si>
    <r>
      <rPr>
        <sz val="14"/>
        <rFont val="標楷體"/>
        <family val="4"/>
        <charset val="136"/>
      </rPr>
      <t>越南</t>
    </r>
    <r>
      <rPr>
        <sz val="14"/>
        <rFont val="Times New Roman"/>
        <family val="1"/>
      </rPr>
      <t>(Vietnam)</t>
    </r>
  </si>
  <si>
    <r>
      <rPr>
        <sz val="14"/>
        <rFont val="標楷體"/>
        <family val="4"/>
        <charset val="136"/>
      </rPr>
      <t>英國</t>
    </r>
    <r>
      <rPr>
        <sz val="14"/>
        <rFont val="Times New Roman"/>
        <family val="1"/>
      </rPr>
      <t>(United Kingdom)</t>
    </r>
  </si>
  <si>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</si>
  <si>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</si>
  <si>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</si>
  <si>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rPr>
        <sz val="14"/>
        <rFont val="標楷體"/>
        <family val="4"/>
        <charset val="136"/>
      </rPr>
      <t>韓國</t>
    </r>
    <r>
      <rPr>
        <sz val="14"/>
        <rFont val="Times New Roman"/>
        <family val="1"/>
      </rPr>
      <t>(Korea)</t>
    </r>
  </si>
  <si>
    <r>
      <rPr>
        <sz val="14"/>
        <rFont val="標楷體"/>
        <family val="4"/>
        <charset val="136"/>
      </rPr>
      <t>法國</t>
    </r>
    <r>
      <rPr>
        <sz val="14"/>
        <rFont val="Times New Roman"/>
        <family val="1"/>
      </rPr>
      <t>(France)</t>
    </r>
  </si>
  <si>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</si>
  <si>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</si>
  <si>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</si>
  <si>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</si>
  <si>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</si>
  <si>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t xml:space="preserve">        3.</t>
    </r>
    <r>
      <rPr>
        <sz val="11"/>
        <rFont val="標楷體"/>
        <family val="4"/>
        <charset val="136"/>
      </rPr>
      <t>「最終債務人」</t>
    </r>
    <r>
      <rPr>
        <sz val="12"/>
        <rFont val="標楷體"/>
        <family val="4"/>
        <charset val="136"/>
      </rPr>
      <t>係指當直接交易對手無法依約償付債務時，負有依法且不可撤銷之代償義務者。</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</si>
  <si>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</si>
  <si>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</si>
  <si>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</si>
  <si>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</si>
  <si>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</si>
  <si>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</si>
  <si>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t>111.12.31</t>
  </si>
  <si>
    <t>112.3.31</t>
    <phoneticPr fontId="3" type="noConversion"/>
  </si>
  <si>
    <t>112.3.31</t>
    <phoneticPr fontId="2" type="noConversion"/>
  </si>
  <si>
    <t>111.12.31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</si>
</sst>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s>
  <fonts count="14">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96">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vertical="center" wrapText="1"/>
    </xf>
    <xf numFmtId="0" fontId="10" fillId="0" borderId="10" xfId="2" applyFont="1" applyFill="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9" fontId="10" fillId="0" borderId="2" xfId="2" applyNumberFormat="1" applyFont="1" applyFill="1" applyBorder="1" applyAlignment="1">
      <alignment horizontal="right" vertical="center" wrapText="1"/>
    </xf>
    <xf numFmtId="178" fontId="10" fillId="0" borderId="0" xfId="3" applyNumberFormat="1" applyFont="1" applyFill="1">
      <alignment vertical="center"/>
    </xf>
    <xf numFmtId="180" fontId="10" fillId="0" borderId="0" xfId="1" applyNumberFormat="1" applyFont="1" applyFill="1">
      <alignment vertical="center"/>
    </xf>
    <xf numFmtId="179" fontId="10" fillId="0" borderId="11" xfId="2" applyNumberFormat="1" applyFont="1" applyFill="1" applyBorder="1" applyAlignment="1">
      <alignment horizontal="right" vertical="center" wrapText="1"/>
    </xf>
    <xf numFmtId="179" fontId="10" fillId="0" borderId="8" xfId="2" applyNumberFormat="1" applyFont="1" applyFill="1" applyBorder="1" applyAlignment="1">
      <alignment horizontal="right" vertical="center" wrapText="1"/>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38" fontId="10" fillId="0" borderId="8" xfId="0" applyNumberFormat="1" applyFont="1" applyBorder="1" applyAlignment="1">
      <alignment horizontal="left" vertical="center" wrapText="1"/>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0" fillId="0" borderId="2" xfId="2" applyFont="1" applyBorder="1" applyAlignment="1">
      <alignment horizontal="right" vertical="center" wrapText="1"/>
    </xf>
    <xf numFmtId="0" fontId="10" fillId="0" borderId="11" xfId="2" applyFont="1" applyBorder="1" applyAlignment="1">
      <alignment horizontal="right" vertical="center" wrapText="1"/>
    </xf>
    <xf numFmtId="0" fontId="10" fillId="0" borderId="7" xfId="2" applyFont="1" applyBorder="1" applyAlignment="1">
      <alignment horizontal="right" vertical="center" wrapText="1"/>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2" fontId="10" fillId="0" borderId="7" xfId="2" applyNumberFormat="1" applyFont="1" applyBorder="1" applyAlignment="1">
      <alignment horizontal="right" vertical="center" wrapText="1"/>
    </xf>
    <xf numFmtId="177" fontId="10" fillId="0" borderId="9" xfId="2" applyNumberFormat="1" applyFont="1" applyFill="1" applyBorder="1" applyAlignment="1">
      <alignment horizontal="right" vertical="center" wrapText="1"/>
    </xf>
    <xf numFmtId="177" fontId="10" fillId="0" borderId="10" xfId="2" applyNumberFormat="1" applyFont="1" applyFill="1" applyBorder="1" applyAlignment="1">
      <alignment horizontal="right" vertical="center" wrapText="1"/>
    </xf>
    <xf numFmtId="177" fontId="10" fillId="0" borderId="11" xfId="2" applyNumberFormat="1" applyFont="1" applyFill="1" applyBorder="1" applyAlignment="1">
      <alignment horizontal="right" vertical="center" wrapText="1"/>
    </xf>
    <xf numFmtId="177" fontId="10" fillId="0" borderId="8" xfId="2" applyNumberFormat="1" applyFont="1" applyFill="1" applyBorder="1" applyAlignment="1">
      <alignment horizontal="right" vertical="center" wrapText="1"/>
    </xf>
    <xf numFmtId="177" fontId="10" fillId="0" borderId="9" xfId="2" applyNumberFormat="1" applyFont="1" applyFill="1" applyBorder="1" applyAlignment="1">
      <alignment vertical="center" wrapText="1"/>
    </xf>
    <xf numFmtId="177" fontId="10" fillId="0" borderId="10" xfId="2" applyNumberFormat="1" applyFont="1" applyFill="1" applyBorder="1" applyAlignment="1">
      <alignment vertical="center" wrapText="1"/>
    </xf>
    <xf numFmtId="177" fontId="10" fillId="0" borderId="11" xfId="2" applyNumberFormat="1" applyFont="1" applyFill="1" applyBorder="1" applyAlignment="1">
      <alignment vertical="center" wrapText="1"/>
    </xf>
    <xf numFmtId="177" fontId="10" fillId="0" borderId="8" xfId="2" applyNumberFormat="1" applyFont="1" applyFill="1" applyBorder="1" applyAlignment="1">
      <alignment vertical="center" wrapText="1"/>
    </xf>
    <xf numFmtId="43" fontId="10" fillId="3" borderId="8" xfId="1" applyFont="1" applyFill="1" applyBorder="1">
      <alignment vertical="center"/>
    </xf>
    <xf numFmtId="43" fontId="10" fillId="0" borderId="8" xfId="1" applyFont="1" applyBorder="1">
      <alignment vertical="center"/>
    </xf>
    <xf numFmtId="177" fontId="10" fillId="2" borderId="8" xfId="0" applyNumberFormat="1" applyFont="1" applyFill="1" applyBorder="1">
      <alignment vertical="center"/>
    </xf>
    <xf numFmtId="177" fontId="10" fillId="0" borderId="2" xfId="2" applyNumberFormat="1" applyFont="1" applyBorder="1" applyAlignment="1">
      <alignment horizontal="right" vertical="center" wrapText="1"/>
    </xf>
    <xf numFmtId="177" fontId="10" fillId="0" borderId="11" xfId="2" applyNumberFormat="1" applyFont="1" applyBorder="1" applyAlignment="1">
      <alignment horizontal="right" vertical="center" wrapText="1"/>
    </xf>
    <xf numFmtId="177" fontId="10" fillId="0" borderId="7" xfId="2" applyNumberFormat="1" applyFont="1" applyBorder="1" applyAlignment="1">
      <alignment horizontal="right" vertical="center" wrapText="1"/>
    </xf>
    <xf numFmtId="177" fontId="10" fillId="0" borderId="6" xfId="2" applyNumberFormat="1" applyFont="1" applyBorder="1" applyAlignment="1">
      <alignment horizontal="right" vertical="center" wrapText="1"/>
    </xf>
    <xf numFmtId="43" fontId="10" fillId="3" borderId="8" xfId="1" applyNumberFormat="1" applyFont="1" applyFill="1" applyBorder="1">
      <alignment vertical="center"/>
    </xf>
    <xf numFmtId="43" fontId="10" fillId="0" borderId="8" xfId="1" applyNumberFormat="1" applyFont="1" applyBorder="1">
      <alignment vertical="center"/>
    </xf>
    <xf numFmtId="177" fontId="10" fillId="0" borderId="9" xfId="2" applyNumberFormat="1" applyFont="1" applyBorder="1" applyAlignment="1">
      <alignment horizontal="right" vertical="center" wrapText="1"/>
    </xf>
    <xf numFmtId="2" fontId="10" fillId="0" borderId="9" xfId="2" applyNumberFormat="1" applyFont="1" applyBorder="1" applyAlignment="1">
      <alignment horizontal="right" vertical="center" wrapText="1"/>
    </xf>
    <xf numFmtId="177" fontId="10" fillId="0" borderId="10" xfId="2" applyNumberFormat="1" applyFont="1" applyBorder="1" applyAlignment="1">
      <alignment horizontal="right" vertical="center" wrapText="1"/>
    </xf>
    <xf numFmtId="2" fontId="10" fillId="0" borderId="10" xfId="2" applyNumberFormat="1" applyFont="1" applyBorder="1" applyAlignment="1">
      <alignment horizontal="right" vertical="center" wrapText="1"/>
    </xf>
    <xf numFmtId="2" fontId="10" fillId="0" borderId="6" xfId="2" applyNumberFormat="1" applyFont="1" applyBorder="1" applyAlignment="1">
      <alignment horizontal="right" vertical="center" wrapText="1"/>
    </xf>
    <xf numFmtId="43" fontId="10" fillId="0" borderId="8" xfId="1" applyFont="1" applyFill="1" applyBorder="1">
      <alignment vertical="center"/>
    </xf>
    <xf numFmtId="0" fontId="10" fillId="3" borderId="8" xfId="0" applyFont="1" applyFill="1" applyBorder="1" applyAlignment="1">
      <alignment horizontal="center" vertical="center" wrapText="1"/>
    </xf>
    <xf numFmtId="43" fontId="10" fillId="0" borderId="0" xfId="0" applyNumberFormat="1" applyFont="1">
      <alignment vertical="center"/>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zoomScaleNormal="100" workbookViewId="0">
      <selection sqref="A1:G1"/>
    </sheetView>
  </sheetViews>
  <sheetFormatPr defaultColWidth="9" defaultRowHeight="15.7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c r="A1" s="74" t="s">
        <v>34</v>
      </c>
      <c r="B1" s="74"/>
      <c r="C1" s="74"/>
      <c r="D1" s="74"/>
      <c r="E1" s="74"/>
      <c r="F1" s="74"/>
      <c r="G1" s="74"/>
    </row>
    <row r="2" spans="1:10" ht="20.100000000000001" customHeight="1">
      <c r="G2" s="13" t="s">
        <v>43</v>
      </c>
    </row>
    <row r="3" spans="1:10" s="20" customFormat="1" ht="27" customHeight="1">
      <c r="A3" s="75" t="s">
        <v>6</v>
      </c>
      <c r="B3" s="77" t="s">
        <v>46</v>
      </c>
      <c r="C3" s="78"/>
      <c r="D3" s="77" t="s">
        <v>45</v>
      </c>
      <c r="E3" s="78"/>
      <c r="F3" s="72" t="s">
        <v>0</v>
      </c>
      <c r="G3" s="73"/>
    </row>
    <row r="4" spans="1:10" s="20" customFormat="1" ht="27" customHeight="1">
      <c r="A4" s="76"/>
      <c r="B4" s="4" t="s">
        <v>1</v>
      </c>
      <c r="C4" s="18" t="s">
        <v>2</v>
      </c>
      <c r="D4" s="4" t="s">
        <v>1</v>
      </c>
      <c r="E4" s="18" t="s">
        <v>2</v>
      </c>
      <c r="F4" s="8" t="s">
        <v>1</v>
      </c>
      <c r="G4" s="4" t="s">
        <v>3</v>
      </c>
    </row>
    <row r="5" spans="1:10" s="20" customFormat="1" ht="33" customHeight="1">
      <c r="A5" s="16" t="s">
        <v>8</v>
      </c>
      <c r="B5" s="47">
        <v>1583.15</v>
      </c>
      <c r="C5" s="21">
        <v>29.33</v>
      </c>
      <c r="D5" s="47">
        <v>1517.7</v>
      </c>
      <c r="E5" s="21">
        <v>29.03</v>
      </c>
      <c r="F5" s="51">
        <f>B5-D5</f>
        <v>65.450000000000045</v>
      </c>
      <c r="G5" s="21">
        <f>IF(D5=0,"_",ROUND(F5/D5*100,2))</f>
        <v>4.3099999999999996</v>
      </c>
      <c r="H5" s="22"/>
      <c r="J5" s="23"/>
    </row>
    <row r="6" spans="1:10" s="20" customFormat="1" ht="33" customHeight="1">
      <c r="A6" s="17" t="s">
        <v>9</v>
      </c>
      <c r="B6" s="48">
        <v>679.31</v>
      </c>
      <c r="C6" s="24">
        <v>12.58</v>
      </c>
      <c r="D6" s="48">
        <v>647.15</v>
      </c>
      <c r="E6" s="24">
        <v>12.38</v>
      </c>
      <c r="F6" s="52">
        <f>B6-D6</f>
        <v>32.159999999999968</v>
      </c>
      <c r="G6" s="24">
        <f>IF(D6=0,"_",ROUND(F6/D6*100,2))</f>
        <v>4.97</v>
      </c>
      <c r="H6" s="22"/>
    </row>
    <row r="7" spans="1:10" s="20" customFormat="1" ht="33" customHeight="1">
      <c r="A7" s="17" t="s">
        <v>10</v>
      </c>
      <c r="B7" s="48">
        <v>3079.97</v>
      </c>
      <c r="C7" s="24">
        <v>57.06</v>
      </c>
      <c r="D7" s="48">
        <v>3012.91</v>
      </c>
      <c r="E7" s="24">
        <v>57.620000000000005</v>
      </c>
      <c r="F7" s="52">
        <f>B7-D7</f>
        <v>67.059999999999945</v>
      </c>
      <c r="G7" s="24">
        <f>IF(D7=0,"_",ROUND(F7/D7*100,2))</f>
        <v>2.23</v>
      </c>
      <c r="H7" s="22"/>
    </row>
    <row r="8" spans="1:10" s="20" customFormat="1" ht="33" customHeight="1">
      <c r="A8" s="43" t="s">
        <v>41</v>
      </c>
      <c r="B8" s="49">
        <v>55.56</v>
      </c>
      <c r="C8" s="24">
        <v>1.03</v>
      </c>
      <c r="D8" s="49">
        <v>50.69</v>
      </c>
      <c r="E8" s="24">
        <v>0.97</v>
      </c>
      <c r="F8" s="53">
        <f>B8-D8</f>
        <v>4.8700000000000045</v>
      </c>
      <c r="G8" s="24">
        <f>IF(D8=0,"_",ROUND(F8/D8*100,2))</f>
        <v>9.61</v>
      </c>
      <c r="H8" s="22"/>
    </row>
    <row r="9" spans="1:10" s="20" customFormat="1" ht="33" customHeight="1">
      <c r="A9" s="4" t="s">
        <v>13</v>
      </c>
      <c r="B9" s="50">
        <f>SUM(B5:B8)</f>
        <v>5397.9900000000007</v>
      </c>
      <c r="C9" s="25">
        <f>SUM(C5:C8)</f>
        <v>100</v>
      </c>
      <c r="D9" s="50">
        <f>SUM(D5:D8)</f>
        <v>5228.45</v>
      </c>
      <c r="E9" s="25">
        <f>SUM(E5:E8)</f>
        <v>100</v>
      </c>
      <c r="F9" s="54">
        <f>B9-D9</f>
        <v>169.54000000000087</v>
      </c>
      <c r="G9" s="25">
        <f>IF(D9=0,"_",ROUND(F9/D9*100,2))</f>
        <v>3.24</v>
      </c>
    </row>
    <row r="10" spans="1:10" ht="15.75" customHeight="1">
      <c r="A10" s="1" t="s">
        <v>4</v>
      </c>
    </row>
    <row r="11" spans="1:10" ht="15.75" customHeight="1">
      <c r="A11" s="1" t="s">
        <v>33</v>
      </c>
    </row>
    <row r="12" spans="1:10" ht="15.75" customHeight="1">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zoomScaleNormal="100" zoomScaleSheetLayoutView="100" workbookViewId="0">
      <selection sqref="A1:I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c r="A1" s="80" t="s">
        <v>35</v>
      </c>
      <c r="B1" s="80"/>
      <c r="C1" s="80"/>
      <c r="D1" s="80"/>
      <c r="E1" s="80"/>
      <c r="F1" s="80"/>
      <c r="G1" s="80"/>
      <c r="H1" s="80"/>
      <c r="I1" s="80"/>
    </row>
    <row r="2" spans="1:10" ht="20.100000000000001" customHeight="1">
      <c r="A2" s="79" t="s">
        <v>44</v>
      </c>
      <c r="B2" s="79"/>
      <c r="C2" s="79"/>
      <c r="D2" s="79"/>
      <c r="E2" s="79"/>
      <c r="F2" s="79"/>
      <c r="G2" s="79"/>
      <c r="H2" s="79"/>
      <c r="I2" s="79"/>
    </row>
    <row r="3" spans="1:10" s="26" customFormat="1" ht="20.100000000000001" customHeight="1">
      <c r="A3" s="81" t="s">
        <v>14</v>
      </c>
      <c r="B3" s="84" t="s">
        <v>42</v>
      </c>
      <c r="C3" s="85"/>
      <c r="D3" s="85"/>
      <c r="E3" s="85"/>
      <c r="F3" s="85"/>
      <c r="G3" s="85"/>
      <c r="H3" s="85"/>
      <c r="I3" s="86"/>
    </row>
    <row r="4" spans="1:10" s="26" customFormat="1" ht="20.100000000000001" customHeight="1">
      <c r="A4" s="82"/>
      <c r="B4" s="87" t="s">
        <v>47</v>
      </c>
      <c r="C4" s="85"/>
      <c r="D4" s="86"/>
      <c r="E4" s="87" t="s">
        <v>48</v>
      </c>
      <c r="F4" s="85"/>
      <c r="G4" s="86"/>
      <c r="H4" s="84" t="s">
        <v>15</v>
      </c>
      <c r="I4" s="86"/>
    </row>
    <row r="5" spans="1:10" s="26" customFormat="1" ht="20.100000000000001" customHeight="1">
      <c r="A5" s="83"/>
      <c r="B5" s="27" t="s">
        <v>16</v>
      </c>
      <c r="C5" s="27" t="s">
        <v>17</v>
      </c>
      <c r="D5" s="28" t="s">
        <v>2</v>
      </c>
      <c r="E5" s="27" t="s">
        <v>16</v>
      </c>
      <c r="F5" s="27" t="s">
        <v>17</v>
      </c>
      <c r="G5" s="28" t="s">
        <v>2</v>
      </c>
      <c r="H5" s="27" t="s">
        <v>17</v>
      </c>
      <c r="I5" s="28" t="s">
        <v>3</v>
      </c>
    </row>
    <row r="6" spans="1:10" s="26" customFormat="1" ht="32.1" customHeight="1">
      <c r="A6" s="29" t="s">
        <v>18</v>
      </c>
      <c r="B6" s="30">
        <v>1</v>
      </c>
      <c r="C6" s="56">
        <v>1441.4</v>
      </c>
      <c r="D6" s="31">
        <v>26.7</v>
      </c>
      <c r="E6" s="30">
        <v>1</v>
      </c>
      <c r="F6" s="56">
        <v>1393.56</v>
      </c>
      <c r="G6" s="31">
        <v>26.65</v>
      </c>
      <c r="H6" s="31">
        <f>C6-F6</f>
        <v>47.840000000000146</v>
      </c>
      <c r="I6" s="32">
        <v>3.4329343551766698</v>
      </c>
      <c r="J6" s="71"/>
    </row>
    <row r="7" spans="1:10" s="26" customFormat="1" ht="32.1" customHeight="1">
      <c r="A7" s="29" t="s">
        <v>19</v>
      </c>
      <c r="B7" s="30">
        <v>2</v>
      </c>
      <c r="C7" s="56">
        <v>467.31</v>
      </c>
      <c r="D7" s="31">
        <v>8.66</v>
      </c>
      <c r="E7" s="30">
        <v>2</v>
      </c>
      <c r="F7" s="56">
        <v>482.65</v>
      </c>
      <c r="G7" s="31">
        <v>9.23</v>
      </c>
      <c r="H7" s="31">
        <f t="shared" ref="H7:H15" si="0">C7-F7</f>
        <v>-15.339999999999975</v>
      </c>
      <c r="I7" s="32">
        <v>-3.1782865430436131</v>
      </c>
    </row>
    <row r="8" spans="1:10" s="26" customFormat="1" ht="32.1" customHeight="1">
      <c r="A8" s="33" t="s">
        <v>21</v>
      </c>
      <c r="B8" s="30">
        <v>3</v>
      </c>
      <c r="C8" s="56">
        <v>366.66</v>
      </c>
      <c r="D8" s="31">
        <v>6.79</v>
      </c>
      <c r="E8" s="30">
        <v>3</v>
      </c>
      <c r="F8" s="56">
        <v>342.34</v>
      </c>
      <c r="G8" s="31">
        <v>6.55</v>
      </c>
      <c r="H8" s="31">
        <f t="shared" si="0"/>
        <v>24.32000000000005</v>
      </c>
      <c r="I8" s="32">
        <v>7.1040486066483606</v>
      </c>
    </row>
    <row r="9" spans="1:10" s="26" customFormat="1" ht="32.1" customHeight="1">
      <c r="A9" s="29" t="s">
        <v>20</v>
      </c>
      <c r="B9" s="30">
        <v>4</v>
      </c>
      <c r="C9" s="56">
        <v>357.01</v>
      </c>
      <c r="D9" s="31">
        <v>6.61</v>
      </c>
      <c r="E9" s="30">
        <v>4</v>
      </c>
      <c r="F9" s="56">
        <v>336.02</v>
      </c>
      <c r="G9" s="31">
        <v>6.43</v>
      </c>
      <c r="H9" s="31">
        <f t="shared" si="0"/>
        <v>20.990000000000009</v>
      </c>
      <c r="I9" s="32">
        <v>6.2466519850008932</v>
      </c>
    </row>
    <row r="10" spans="1:10" s="26" customFormat="1" ht="32.1" customHeight="1">
      <c r="A10" s="29" t="s">
        <v>22</v>
      </c>
      <c r="B10" s="30">
        <v>5</v>
      </c>
      <c r="C10" s="56">
        <v>327.11</v>
      </c>
      <c r="D10" s="31">
        <v>6.06</v>
      </c>
      <c r="E10" s="30">
        <v>5</v>
      </c>
      <c r="F10" s="56">
        <v>322.58999999999997</v>
      </c>
      <c r="G10" s="31">
        <v>6.17</v>
      </c>
      <c r="H10" s="31">
        <f t="shared" si="0"/>
        <v>4.5200000000000387</v>
      </c>
      <c r="I10" s="32">
        <v>1.401159366378375</v>
      </c>
    </row>
    <row r="11" spans="1:10" s="26" customFormat="1" ht="32.1" customHeight="1">
      <c r="A11" s="29" t="s">
        <v>23</v>
      </c>
      <c r="B11" s="30">
        <v>6</v>
      </c>
      <c r="C11" s="56">
        <v>313.67</v>
      </c>
      <c r="D11" s="31">
        <v>5.81</v>
      </c>
      <c r="E11" s="30">
        <v>6</v>
      </c>
      <c r="F11" s="56">
        <v>290.52</v>
      </c>
      <c r="G11" s="31">
        <v>5.56</v>
      </c>
      <c r="H11" s="31">
        <f t="shared" si="0"/>
        <v>23.150000000000034</v>
      </c>
      <c r="I11" s="32">
        <v>7.9684703290651253</v>
      </c>
    </row>
    <row r="12" spans="1:10" s="26" customFormat="1" ht="32.1" customHeight="1">
      <c r="A12" s="29" t="s">
        <v>27</v>
      </c>
      <c r="B12" s="70">
        <v>7</v>
      </c>
      <c r="C12" s="69">
        <v>188.56</v>
      </c>
      <c r="D12" s="31">
        <v>3.49</v>
      </c>
      <c r="E12" s="70">
        <v>9</v>
      </c>
      <c r="F12" s="56">
        <v>171.3</v>
      </c>
      <c r="G12" s="31">
        <v>3.27</v>
      </c>
      <c r="H12" s="31">
        <f t="shared" si="0"/>
        <v>17.259999999999991</v>
      </c>
      <c r="I12" s="32">
        <v>10.075890251021599</v>
      </c>
    </row>
    <row r="13" spans="1:10" s="26" customFormat="1" ht="32.1" customHeight="1">
      <c r="A13" s="29" t="s">
        <v>26</v>
      </c>
      <c r="B13" s="30">
        <v>8</v>
      </c>
      <c r="C13" s="69">
        <v>169.88</v>
      </c>
      <c r="D13" s="31">
        <v>3.15</v>
      </c>
      <c r="E13" s="30">
        <v>8</v>
      </c>
      <c r="F13" s="56">
        <v>173.4</v>
      </c>
      <c r="G13" s="31">
        <v>3.32</v>
      </c>
      <c r="H13" s="31">
        <f t="shared" si="0"/>
        <v>-3.5200000000000102</v>
      </c>
      <c r="I13" s="32">
        <v>-2.029988465974625</v>
      </c>
    </row>
    <row r="14" spans="1:10" s="26" customFormat="1" ht="32.1" customHeight="1">
      <c r="A14" s="29" t="s">
        <v>24</v>
      </c>
      <c r="B14" s="70">
        <v>9</v>
      </c>
      <c r="C14" s="56">
        <v>168.4</v>
      </c>
      <c r="D14" s="31">
        <v>3.12</v>
      </c>
      <c r="E14" s="70">
        <v>7</v>
      </c>
      <c r="F14" s="56">
        <v>179.62</v>
      </c>
      <c r="G14" s="31">
        <v>3.43</v>
      </c>
      <c r="H14" s="31">
        <f t="shared" si="0"/>
        <v>-11.219999999999999</v>
      </c>
      <c r="I14" s="32">
        <v>-6.2465204320231598</v>
      </c>
    </row>
    <row r="15" spans="1:10" s="26" customFormat="1" ht="32.1" customHeight="1">
      <c r="A15" s="29" t="s">
        <v>25</v>
      </c>
      <c r="B15" s="30">
        <v>10</v>
      </c>
      <c r="C15" s="56">
        <v>167.6</v>
      </c>
      <c r="D15" s="31">
        <v>3.11</v>
      </c>
      <c r="E15" s="30">
        <v>10</v>
      </c>
      <c r="F15" s="56">
        <v>169.93</v>
      </c>
      <c r="G15" s="31">
        <v>3.25</v>
      </c>
      <c r="H15" s="31">
        <f t="shared" si="0"/>
        <v>-2.3300000000000125</v>
      </c>
      <c r="I15" s="32">
        <v>-1.3711528276349085</v>
      </c>
    </row>
    <row r="16" spans="1:10" s="26" customFormat="1" ht="32.1" customHeight="1">
      <c r="A16" s="34" t="s">
        <v>28</v>
      </c>
      <c r="B16" s="34"/>
      <c r="C16" s="55">
        <f>SUM(C6:C15)</f>
        <v>3967.6000000000004</v>
      </c>
      <c r="D16" s="35">
        <f>SUM(D6:D15)</f>
        <v>73.500000000000014</v>
      </c>
      <c r="E16" s="34"/>
      <c r="F16" s="55">
        <f>SUM(F6:F15)</f>
        <v>3861.9300000000003</v>
      </c>
      <c r="G16" s="35">
        <f>SUM(G6:G15)</f>
        <v>73.86</v>
      </c>
      <c r="H16" s="57">
        <f>C16-F16</f>
        <v>105.67000000000007</v>
      </c>
      <c r="I16" s="36">
        <f>IF(F16=0,"_",ROUND(H16/F16*100,2))</f>
        <v>2.74</v>
      </c>
      <c r="J16" s="37"/>
    </row>
    <row r="17" spans="1:4">
      <c r="A17" s="12" t="s">
        <v>5</v>
      </c>
      <c r="D17" s="11"/>
    </row>
    <row r="18" spans="1:4">
      <c r="A18" s="1" t="s">
        <v>11</v>
      </c>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zoomScaleSheetLayoutView="100" workbookViewId="0">
      <selection activeCell="A8" sqref="A8"/>
    </sheetView>
  </sheetViews>
  <sheetFormatPr defaultColWidth="9" defaultRowHeight="15.7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c r="A1" s="88" t="s">
        <v>36</v>
      </c>
      <c r="B1" s="88"/>
      <c r="C1" s="88"/>
      <c r="D1" s="88"/>
      <c r="E1" s="88"/>
      <c r="F1" s="88"/>
      <c r="G1" s="88"/>
    </row>
    <row r="2" spans="1:7" ht="20.100000000000001" customHeight="1">
      <c r="A2" s="95" t="s">
        <v>43</v>
      </c>
      <c r="B2" s="95"/>
      <c r="C2" s="95"/>
      <c r="D2" s="95"/>
      <c r="E2" s="95"/>
      <c r="F2" s="95"/>
      <c r="G2" s="95"/>
    </row>
    <row r="3" spans="1:7" s="39" customFormat="1" ht="27" customHeight="1">
      <c r="A3" s="89" t="s">
        <v>7</v>
      </c>
      <c r="B3" s="93" t="str">
        <f>'附表1 '!B3:C3</f>
        <v>112.3.31</v>
      </c>
      <c r="C3" s="94"/>
      <c r="D3" s="93" t="str">
        <f>'附表1 '!D3:E3</f>
        <v>111.12.31</v>
      </c>
      <c r="E3" s="94"/>
      <c r="F3" s="91" t="s">
        <v>0</v>
      </c>
      <c r="G3" s="92"/>
    </row>
    <row r="4" spans="1:7" s="39" customFormat="1" ht="27" customHeight="1">
      <c r="A4" s="90"/>
      <c r="B4" s="7" t="s">
        <v>1</v>
      </c>
      <c r="C4" s="19" t="s">
        <v>2</v>
      </c>
      <c r="D4" s="4" t="s">
        <v>1</v>
      </c>
      <c r="E4" s="45" t="s">
        <v>2</v>
      </c>
      <c r="F4" s="9" t="s">
        <v>1</v>
      </c>
      <c r="G4" s="7" t="s">
        <v>3</v>
      </c>
    </row>
    <row r="5" spans="1:7" s="39" customFormat="1" ht="33" customHeight="1">
      <c r="A5" s="14" t="s">
        <v>8</v>
      </c>
      <c r="B5" s="64">
        <v>1593.79</v>
      </c>
      <c r="C5" s="65">
        <v>30.18</v>
      </c>
      <c r="D5" s="64">
        <v>1546.5</v>
      </c>
      <c r="E5" s="65">
        <v>30.24</v>
      </c>
      <c r="F5" s="58">
        <f>B5-D5</f>
        <v>47.289999999999964</v>
      </c>
      <c r="G5" s="40">
        <f t="shared" ref="G5:G8" si="0">IF(D5=0,"_",ROUND(F5/D5*100,2))</f>
        <v>3.06</v>
      </c>
    </row>
    <row r="6" spans="1:7" s="39" customFormat="1" ht="33" customHeight="1">
      <c r="A6" s="15" t="s">
        <v>9</v>
      </c>
      <c r="B6" s="66">
        <v>779.11</v>
      </c>
      <c r="C6" s="67">
        <v>14.75</v>
      </c>
      <c r="D6" s="66">
        <v>742.34</v>
      </c>
      <c r="E6" s="67">
        <v>14.52</v>
      </c>
      <c r="F6" s="59">
        <f>B6-D6</f>
        <v>36.769999999999982</v>
      </c>
      <c r="G6" s="41">
        <f t="shared" si="0"/>
        <v>4.95</v>
      </c>
    </row>
    <row r="7" spans="1:7" s="39" customFormat="1" ht="33" customHeight="1">
      <c r="A7" s="15" t="s">
        <v>10</v>
      </c>
      <c r="B7" s="66">
        <v>2851.32</v>
      </c>
      <c r="C7" s="67">
        <v>54</v>
      </c>
      <c r="D7" s="66">
        <v>2772.8</v>
      </c>
      <c r="E7" s="67">
        <v>54.23</v>
      </c>
      <c r="F7" s="59">
        <f>B7-D7</f>
        <v>78.519999999999982</v>
      </c>
      <c r="G7" s="41">
        <f t="shared" si="0"/>
        <v>2.83</v>
      </c>
    </row>
    <row r="8" spans="1:7" s="39" customFormat="1" ht="33" customHeight="1">
      <c r="A8" s="44" t="s">
        <v>40</v>
      </c>
      <c r="B8" s="60">
        <v>56.58</v>
      </c>
      <c r="C8" s="68">
        <v>1.07</v>
      </c>
      <c r="D8" s="60">
        <v>51.58</v>
      </c>
      <c r="E8" s="68">
        <v>1.01</v>
      </c>
      <c r="F8" s="60">
        <f>B8-D8</f>
        <v>5</v>
      </c>
      <c r="G8" s="42">
        <f t="shared" si="0"/>
        <v>9.69</v>
      </c>
    </row>
    <row r="9" spans="1:7" s="39" customFormat="1" ht="33" customHeight="1">
      <c r="A9" s="19" t="s">
        <v>29</v>
      </c>
      <c r="B9" s="50">
        <f>SUM(B5:B8)</f>
        <v>5280.8</v>
      </c>
      <c r="C9" s="25">
        <f>SUM(C5:C8)</f>
        <v>100</v>
      </c>
      <c r="D9" s="50">
        <f>SUM(D5:D8)</f>
        <v>5113.22</v>
      </c>
      <c r="E9" s="25">
        <f>SUM(E5:E8)</f>
        <v>100</v>
      </c>
      <c r="F9" s="61">
        <f>B9-D9</f>
        <v>167.57999999999993</v>
      </c>
      <c r="G9" s="46">
        <f>IF(D9=0,"_",ROUND(F9/D9*100,2))</f>
        <v>3.28</v>
      </c>
    </row>
    <row r="10" spans="1:7" s="3" customFormat="1">
      <c r="A10" s="1" t="s">
        <v>4</v>
      </c>
    </row>
    <row r="11" spans="1:7" s="3" customFormat="1">
      <c r="A11" s="1" t="s">
        <v>37</v>
      </c>
    </row>
    <row r="12" spans="1:7" s="3" customFormat="1" ht="16.5">
      <c r="A12" s="1" t="s">
        <v>38</v>
      </c>
      <c r="B12" s="5"/>
    </row>
    <row r="13" spans="1:7">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zoomScaleNormal="100" zoomScaleSheetLayoutView="100" workbookViewId="0">
      <selection sqref="A1:I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80" t="s">
        <v>39</v>
      </c>
      <c r="B1" s="80"/>
      <c r="C1" s="80"/>
      <c r="D1" s="80"/>
      <c r="E1" s="80"/>
      <c r="F1" s="80"/>
      <c r="G1" s="80"/>
      <c r="H1" s="80"/>
      <c r="I1" s="80"/>
    </row>
    <row r="2" spans="1:11" ht="20.100000000000001" customHeight="1">
      <c r="A2" s="79" t="s">
        <v>44</v>
      </c>
      <c r="B2" s="79"/>
      <c r="C2" s="79"/>
      <c r="D2" s="79"/>
      <c r="E2" s="79"/>
      <c r="F2" s="79"/>
      <c r="G2" s="79"/>
      <c r="H2" s="79"/>
      <c r="I2" s="79"/>
    </row>
    <row r="3" spans="1:11" s="26" customFormat="1" ht="20.100000000000001" customHeight="1">
      <c r="A3" s="81" t="s">
        <v>14</v>
      </c>
      <c r="B3" s="84" t="s">
        <v>30</v>
      </c>
      <c r="C3" s="85"/>
      <c r="D3" s="85"/>
      <c r="E3" s="85"/>
      <c r="F3" s="85"/>
      <c r="G3" s="85"/>
      <c r="H3" s="85"/>
      <c r="I3" s="86"/>
    </row>
    <row r="4" spans="1:11" s="26" customFormat="1" ht="20.100000000000001" customHeight="1">
      <c r="A4" s="82"/>
      <c r="B4" s="84" t="str">
        <f>附表2!B4:D4</f>
        <v>112.3.31</v>
      </c>
      <c r="C4" s="85"/>
      <c r="D4" s="86"/>
      <c r="E4" s="84" t="str">
        <f>附表2!E4:G4</f>
        <v>111.12.31</v>
      </c>
      <c r="F4" s="85"/>
      <c r="G4" s="86"/>
      <c r="H4" s="84" t="s">
        <v>15</v>
      </c>
      <c r="I4" s="86"/>
    </row>
    <row r="5" spans="1:11" s="26" customFormat="1" ht="20.100000000000001" customHeight="1">
      <c r="A5" s="83"/>
      <c r="B5" s="27" t="s">
        <v>16</v>
      </c>
      <c r="C5" s="27" t="s">
        <v>17</v>
      </c>
      <c r="D5" s="28" t="s">
        <v>2</v>
      </c>
      <c r="E5" s="27" t="s">
        <v>16</v>
      </c>
      <c r="F5" s="27" t="s">
        <v>17</v>
      </c>
      <c r="G5" s="28" t="s">
        <v>2</v>
      </c>
      <c r="H5" s="27" t="s">
        <v>17</v>
      </c>
      <c r="I5" s="28" t="s">
        <v>3</v>
      </c>
    </row>
    <row r="6" spans="1:11" s="26" customFormat="1" ht="32.1" customHeight="1">
      <c r="A6" s="29" t="s">
        <v>18</v>
      </c>
      <c r="B6" s="30">
        <v>1</v>
      </c>
      <c r="C6" s="63">
        <v>1415.32</v>
      </c>
      <c r="D6" s="31">
        <v>26.8</v>
      </c>
      <c r="E6" s="30">
        <v>1</v>
      </c>
      <c r="F6" s="63">
        <v>1370.65</v>
      </c>
      <c r="G6" s="31">
        <v>26.81</v>
      </c>
      <c r="H6" s="31">
        <f>C6-F6</f>
        <v>44.669999999999845</v>
      </c>
      <c r="I6" s="32">
        <f>H6/F6*100</f>
        <v>3.25903768285119</v>
      </c>
    </row>
    <row r="7" spans="1:11" s="26" customFormat="1" ht="32.1" customHeight="1">
      <c r="A7" s="29" t="s">
        <v>19</v>
      </c>
      <c r="B7" s="30">
        <v>2</v>
      </c>
      <c r="C7" s="63">
        <v>575.09</v>
      </c>
      <c r="D7" s="31">
        <v>10.89</v>
      </c>
      <c r="E7" s="30">
        <v>2</v>
      </c>
      <c r="F7" s="63">
        <v>574.34</v>
      </c>
      <c r="G7" s="31">
        <v>11.23</v>
      </c>
      <c r="H7" s="31">
        <f t="shared" ref="H7:H15" si="0">C7-F7</f>
        <v>0.75</v>
      </c>
      <c r="I7" s="32">
        <f t="shared" ref="I7:I15" si="1">H7/F7*100</f>
        <v>0.13058467110074171</v>
      </c>
    </row>
    <row r="8" spans="1:11" s="26" customFormat="1" ht="32.1" customHeight="1">
      <c r="A8" s="33" t="s">
        <v>22</v>
      </c>
      <c r="B8" s="30">
        <v>3</v>
      </c>
      <c r="C8" s="63">
        <v>377.33</v>
      </c>
      <c r="D8" s="31">
        <v>7.1400000000000006</v>
      </c>
      <c r="E8" s="30">
        <v>3</v>
      </c>
      <c r="F8" s="63">
        <v>377.01</v>
      </c>
      <c r="G8" s="31">
        <v>7.37</v>
      </c>
      <c r="H8" s="31">
        <f t="shared" si="0"/>
        <v>0.31999999999999318</v>
      </c>
      <c r="I8" s="32">
        <f t="shared" si="1"/>
        <v>8.4878385188719971E-2</v>
      </c>
    </row>
    <row r="9" spans="1:11" s="26" customFormat="1" ht="32.1" customHeight="1">
      <c r="A9" s="29" t="s">
        <v>20</v>
      </c>
      <c r="B9" s="30">
        <v>4</v>
      </c>
      <c r="C9" s="63">
        <v>348.94</v>
      </c>
      <c r="D9" s="31">
        <v>6.61</v>
      </c>
      <c r="E9" s="30">
        <v>4</v>
      </c>
      <c r="F9" s="63">
        <v>327.89</v>
      </c>
      <c r="G9" s="31">
        <v>6.41</v>
      </c>
      <c r="H9" s="31">
        <f t="shared" si="0"/>
        <v>21.050000000000011</v>
      </c>
      <c r="I9" s="32">
        <f t="shared" si="1"/>
        <v>6.4198359205831261</v>
      </c>
    </row>
    <row r="10" spans="1:11" s="26" customFormat="1" ht="32.1" customHeight="1">
      <c r="A10" s="29" t="s">
        <v>23</v>
      </c>
      <c r="B10" s="30">
        <v>5</v>
      </c>
      <c r="C10" s="63">
        <v>281.77</v>
      </c>
      <c r="D10" s="31">
        <v>5.33</v>
      </c>
      <c r="E10" s="30">
        <v>5</v>
      </c>
      <c r="F10" s="63">
        <v>273.38</v>
      </c>
      <c r="G10" s="31">
        <v>5.35</v>
      </c>
      <c r="H10" s="31">
        <f t="shared" si="0"/>
        <v>8.3899999999999864</v>
      </c>
      <c r="I10" s="32">
        <f t="shared" si="1"/>
        <v>3.0689882215231497</v>
      </c>
    </row>
    <row r="11" spans="1:11" s="26" customFormat="1" ht="32.1" customHeight="1">
      <c r="A11" s="29" t="s">
        <v>21</v>
      </c>
      <c r="B11" s="30">
        <v>6</v>
      </c>
      <c r="C11" s="63">
        <v>244.98</v>
      </c>
      <c r="D11" s="31">
        <v>4.6399999999999997</v>
      </c>
      <c r="E11" s="30">
        <v>6</v>
      </c>
      <c r="F11" s="63">
        <v>233.87</v>
      </c>
      <c r="G11" s="31">
        <v>4.57</v>
      </c>
      <c r="H11" s="31">
        <f t="shared" si="0"/>
        <v>11.109999999999985</v>
      </c>
      <c r="I11" s="32">
        <f t="shared" si="1"/>
        <v>4.7505024158720595</v>
      </c>
    </row>
    <row r="12" spans="1:11" s="26" customFormat="1" ht="32.1" customHeight="1">
      <c r="A12" s="33" t="s">
        <v>31</v>
      </c>
      <c r="B12" s="30">
        <v>7</v>
      </c>
      <c r="C12" s="63">
        <v>195.75</v>
      </c>
      <c r="D12" s="31">
        <v>3.71</v>
      </c>
      <c r="E12" s="30">
        <v>7</v>
      </c>
      <c r="F12" s="63">
        <v>177.99</v>
      </c>
      <c r="G12" s="31">
        <v>3.48</v>
      </c>
      <c r="H12" s="31">
        <f t="shared" si="0"/>
        <v>17.759999999999991</v>
      </c>
      <c r="I12" s="32">
        <f t="shared" si="1"/>
        <v>9.9780886566660989</v>
      </c>
    </row>
    <row r="13" spans="1:11" s="26" customFormat="1" ht="32.1" customHeight="1">
      <c r="A13" s="29" t="s">
        <v>32</v>
      </c>
      <c r="B13" s="70">
        <v>8</v>
      </c>
      <c r="C13" s="63">
        <v>170.43</v>
      </c>
      <c r="D13" s="31">
        <v>3.23</v>
      </c>
      <c r="E13" s="70">
        <v>9</v>
      </c>
      <c r="F13" s="63">
        <v>147.24</v>
      </c>
      <c r="G13" s="31">
        <v>2.88</v>
      </c>
      <c r="H13" s="31">
        <f t="shared" si="0"/>
        <v>23.189999999999998</v>
      </c>
      <c r="I13" s="32">
        <f t="shared" si="1"/>
        <v>15.749796251018742</v>
      </c>
    </row>
    <row r="14" spans="1:11" s="26" customFormat="1" ht="32.1" customHeight="1">
      <c r="A14" s="29" t="s">
        <v>25</v>
      </c>
      <c r="B14" s="70">
        <v>9</v>
      </c>
      <c r="C14" s="63">
        <v>161.51</v>
      </c>
      <c r="D14" s="31">
        <v>3.06</v>
      </c>
      <c r="E14" s="70">
        <v>8</v>
      </c>
      <c r="F14" s="63">
        <v>155.76</v>
      </c>
      <c r="G14" s="31">
        <v>3.05</v>
      </c>
      <c r="H14" s="31">
        <f t="shared" si="0"/>
        <v>5.75</v>
      </c>
      <c r="I14" s="32">
        <f t="shared" si="1"/>
        <v>3.6915767847971237</v>
      </c>
    </row>
    <row r="15" spans="1:11" s="26" customFormat="1" ht="32.1" customHeight="1">
      <c r="A15" s="29" t="s">
        <v>26</v>
      </c>
      <c r="B15" s="30">
        <v>10</v>
      </c>
      <c r="C15" s="63">
        <v>140.97999999999999</v>
      </c>
      <c r="D15" s="31">
        <v>2.67</v>
      </c>
      <c r="E15" s="30">
        <v>10</v>
      </c>
      <c r="F15" s="63">
        <v>145.01</v>
      </c>
      <c r="G15" s="31">
        <v>2.84</v>
      </c>
      <c r="H15" s="31">
        <f t="shared" si="0"/>
        <v>-4.0300000000000011</v>
      </c>
      <c r="I15" s="32">
        <f t="shared" si="1"/>
        <v>-2.7791186814702442</v>
      </c>
      <c r="J15" s="37"/>
      <c r="K15" s="38"/>
    </row>
    <row r="16" spans="1:11" s="26" customFormat="1" ht="32.1" customHeight="1">
      <c r="A16" s="34" t="s">
        <v>28</v>
      </c>
      <c r="B16" s="34"/>
      <c r="C16" s="62">
        <f>SUM(C6:C15)</f>
        <v>3912.1</v>
      </c>
      <c r="D16" s="35">
        <f>SUM(D6:D15)</f>
        <v>74.08</v>
      </c>
      <c r="E16" s="34"/>
      <c r="F16" s="62">
        <f>SUM(F6:F15)</f>
        <v>3783.1400000000003</v>
      </c>
      <c r="G16" s="35">
        <f>SUM(G6:G15)</f>
        <v>73.989999999999995</v>
      </c>
      <c r="H16" s="57">
        <f>C16-F16</f>
        <v>128.95999999999958</v>
      </c>
      <c r="I16" s="36">
        <f>IF(F16=0,"_",ROUND(H16/F16*100,2))</f>
        <v>3.41</v>
      </c>
    </row>
    <row r="17" spans="1:4">
      <c r="A17" s="12" t="s">
        <v>5</v>
      </c>
      <c r="D17" s="11"/>
    </row>
    <row r="18" spans="1:4">
      <c r="A18" s="1" t="s">
        <v>12</v>
      </c>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 </vt:lpstr>
      <vt:lpstr>附表2</vt:lpstr>
      <vt:lpstr>附表3</vt:lpstr>
      <vt:lpstr>附表4</vt:lpstr>
      <vt:lpstr>'附表1 '!Print_Area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陳詠華</cp:lastModifiedBy>
  <cp:lastPrinted>2023-06-07T01:23:17Z</cp:lastPrinted>
  <dcterms:created xsi:type="dcterms:W3CDTF">2021-02-22T06:46:19Z</dcterms:created>
  <dcterms:modified xsi:type="dcterms:W3CDTF">2023-06-20T06:04:40Z</dcterms:modified>
</cp:coreProperties>
</file>