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20627退票新聞稿\新聞稿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141" i="1" l="1"/>
  <c r="J141" i="1"/>
  <c r="L141" i="1" s="1"/>
  <c r="R141" i="1"/>
  <c r="P141" i="1"/>
  <c r="O141" i="1"/>
  <c r="I141" i="1"/>
  <c r="G141" i="1"/>
  <c r="F141" i="1"/>
  <c r="P140" i="1"/>
  <c r="M140" i="1"/>
  <c r="J140" i="1"/>
  <c r="G140" i="1"/>
  <c r="F140" i="1"/>
  <c r="R139" i="1"/>
  <c r="Q139" i="1"/>
  <c r="O139" i="1"/>
  <c r="N139" i="1"/>
  <c r="L139" i="1"/>
  <c r="K139" i="1"/>
  <c r="I139" i="1"/>
  <c r="H139" i="1"/>
  <c r="R138" i="1" l="1"/>
  <c r="Q138" i="1"/>
  <c r="O138" i="1"/>
  <c r="N138" i="1"/>
  <c r="L138" i="1"/>
  <c r="K138" i="1"/>
  <c r="I138" i="1"/>
  <c r="H138" i="1"/>
  <c r="H137" i="1" l="1"/>
  <c r="D136" i="1"/>
  <c r="E136" i="1"/>
  <c r="H136" i="1"/>
  <c r="I136" i="1"/>
  <c r="K136" i="1"/>
  <c r="L136" i="1"/>
  <c r="N136" i="1"/>
  <c r="O136" i="1"/>
  <c r="Q136" i="1"/>
  <c r="R136" i="1"/>
  <c r="R137" i="1"/>
  <c r="Q137" i="1"/>
  <c r="O137" i="1"/>
  <c r="N137" i="1"/>
  <c r="L137" i="1"/>
  <c r="K137" i="1"/>
  <c r="I137" i="1"/>
  <c r="D137" i="1"/>
  <c r="R140" i="1" l="1"/>
  <c r="O140" i="1"/>
  <c r="I140" i="1"/>
  <c r="P122" i="1"/>
  <c r="M122" i="1"/>
  <c r="J122" i="1"/>
  <c r="G122" i="1"/>
  <c r="F122" i="1" l="1"/>
  <c r="D122" i="1"/>
  <c r="E122" i="1" l="1"/>
  <c r="R135" i="1" l="1"/>
  <c r="O135" i="1"/>
  <c r="L135" i="1"/>
  <c r="I135" i="1"/>
  <c r="Q135" i="1"/>
  <c r="N135" i="1"/>
  <c r="K135" i="1"/>
  <c r="H135" i="1"/>
  <c r="E135" i="1"/>
  <c r="D135" i="1"/>
  <c r="D140" i="1" l="1"/>
  <c r="D141" i="1"/>
  <c r="I131" i="1" l="1"/>
  <c r="R131" i="1" l="1"/>
  <c r="Q131" i="1"/>
  <c r="O131" i="1"/>
  <c r="N131" i="1"/>
  <c r="L131" i="1"/>
  <c r="K131" i="1"/>
  <c r="H131" i="1"/>
  <c r="E141" i="1" l="1"/>
  <c r="L140" i="1"/>
  <c r="P105" i="1" l="1"/>
  <c r="R122" i="1" s="1"/>
  <c r="M105" i="1"/>
  <c r="J105" i="1"/>
  <c r="G105" i="1"/>
  <c r="F105" i="1"/>
  <c r="I105" i="1" l="1"/>
  <c r="I122" i="1"/>
  <c r="L105" i="1"/>
  <c r="L122" i="1"/>
  <c r="O105" i="1"/>
  <c r="O122" i="1"/>
  <c r="E105" i="1"/>
  <c r="R105" i="1"/>
  <c r="D105" i="1"/>
  <c r="E140" i="1" l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<sst xmlns="http://schemas.openxmlformats.org/spreadsheetml/2006/main" count="340" uniqueCount="150">
  <si>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</si>
  <si>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</si>
  <si>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</si>
  <si>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</si>
  <si>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</si>
  <si>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</si>
  <si>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</si>
  <si>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</si>
  <si>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</si>
  <si>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</si>
  <si>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</si>
  <si>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</si>
  <si>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</si>
  <si>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</si>
  <si>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</si>
  <si>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</si>
  <si>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</si>
  <si>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</si>
  <si>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</si>
  <si>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</si>
  <si>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</si>
  <si>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</si>
  <si>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</si>
  <si>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</si>
  <si>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</si>
  <si>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</si>
  <si>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</si>
  <si>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</si>
  <si>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</si>
  <si>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</si>
  <si>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</si>
  <si>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</si>
  <si>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</si>
  <si>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</si>
  <si>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</si>
  <si>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</si>
  <si>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</si>
  <si>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</si>
  <si>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</si>
  <si>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</si>
  <si>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</si>
  <si>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</si>
  <si>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</si>
  <si>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</si>
  <si>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</si>
  <si>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</si>
  <si>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</si>
  <si>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</si>
  <si>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</si>
  <si>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</si>
  <si>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</si>
  <si>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</si>
  <si>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</si>
  <si>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</si>
  <si>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</si>
  <si>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</si>
  <si>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</si>
  <si>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</si>
  <si>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</si>
  <si>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</si>
  <si>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</si>
  <si>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</si>
  <si>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</si>
  <si>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</si>
  <si>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</si>
  <si>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</si>
  <si>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</si>
  <si>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</si>
  <si>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</si>
  <si>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</si>
  <si>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</si>
  <si>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</si>
  <si>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</si>
  <si>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</si>
  <si>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</si>
  <si>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</si>
  <si>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</si>
  <si>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</si>
  <si>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</si>
  <si>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</si>
  <si>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</si>
  <si>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</si>
  <si>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</si>
  <si>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</si>
  <si>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</si>
  <si>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</si>
  <si>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</si>
  <si>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</si>
  <si>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</si>
  <si>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</si>
  <si>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</si>
  <si>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</si>
  <si>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</si>
  <si>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</si>
  <si>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</si>
  <si>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</si>
  <si>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</si>
  <si>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</si>
  <si>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</si>
  <si>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</si>
  <si>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</si>
  <si>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</si>
  <si>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</si>
  <si>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</si>
  <si>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</si>
  <si>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</si>
  <si>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</si>
  <si>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</si>
  <si>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</si>
  <si>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</si>
  <si>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</si>
  <si>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</si>
  <si>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</si>
  <si>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</si>
  <si>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</si>
  <si>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</si>
  <si>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</si>
  <si>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</si>
  <si>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</si>
  <si>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</si>
  <si>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</si>
  <si>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</si>
  <si>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</si>
  <si>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</si>
  <si>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</si>
  <si>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</si>
  <si>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</si>
  <si>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</si>
  <si>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</si>
  <si>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</si>
  <si>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</si>
  <si>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</si>
  <si>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</si>
  <si>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</si>
  <si>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</si>
  <si>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</si>
  <si>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</si>
  <si>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</si>
  <si>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</si>
  <si>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</si>
  <si>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</si>
  <si>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</si>
  <si>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</si>
  <si>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</si>
  <si>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</si>
  <si>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</si>
  <si>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</si>
  <si>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</si>
  <si>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1-5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</si>
  <si>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1-5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</si>
</sst>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6" fillId="0" borderId="32" xfId="0" applyFont="1" applyFill="1" applyBorder="1" applyAlignment="1">
      <alignment horizontal="right"/>
    </xf>
    <xf numFmtId="0" fontId="6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73"/>
  <sheetViews>
    <sheetView showGridLines="0" tabSelected="1" zoomScale="115" zoomScaleNormal="115" workbookViewId="0">
      <pane xSplit="3" ySplit="5" topLeftCell="D137" activePane="bottomRight" state="frozen"/>
      <selection pane="topRight" activeCell="D1" sqref="D1"/>
      <selection pane="bottomLeft" activeCell="A6" sqref="A6"/>
      <selection pane="bottomRight" activeCell="A71" sqref="A71:XFD86"/>
    </sheetView>
  </sheetViews>
  <sheetFormatPr defaultRowHeight="13" x14ac:dyDescent="0.3"/>
  <cols>
    <col min="1" max="1" width="5.9140625" customWidth="1"/>
    <col min="2" max="2" width="11" customWidth="1"/>
    <col min="3" max="3" width="4.5" customWidth="1"/>
    <col min="4" max="5" width="9.08203125" customWidth="1"/>
    <col min="6" max="6" width="10.4140625" customWidth="1"/>
    <col min="7" max="7" width="13.6640625" customWidth="1"/>
    <col min="8" max="8" width="10.5" customWidth="1"/>
    <col min="9" max="9" width="13.6640625" customWidth="1"/>
    <col min="10" max="10" width="13.1640625" customWidth="1"/>
    <col min="11" max="11" width="10.58203125" customWidth="1"/>
    <col min="12" max="12" width="14.08203125" customWidth="1"/>
    <col min="13" max="13" width="11.5" customWidth="1"/>
    <col min="14" max="14" width="9.4140625" customWidth="1"/>
    <col min="15" max="15" width="16.08203125" customWidth="1"/>
    <col min="16" max="17" width="10.1640625" customWidth="1"/>
    <col min="18" max="18" width="13.58203125" customWidth="1"/>
    <col min="19" max="19" width="10.4140625" customWidth="1"/>
    <col min="20" max="1025" width="9.4140625" customWidth="1"/>
  </cols>
  <sheetData>
    <row r="1" spans="2:49" ht="28.5" customHeight="1" x14ac:dyDescent="0.55000000000000004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2:49" ht="14.15" customHeight="1" x14ac:dyDescent="0.3">
      <c r="P2" s="1" t="s">
        <v>1</v>
      </c>
      <c r="Q2" s="2"/>
      <c r="R2" s="2"/>
      <c r="S2" s="2"/>
    </row>
    <row r="3" spans="2:49" ht="15.9" customHeight="1" x14ac:dyDescent="0.35">
      <c r="B3" s="3"/>
      <c r="C3" s="4"/>
      <c r="D3" s="117" t="s">
        <v>2</v>
      </c>
      <c r="E3" s="117"/>
      <c r="F3" s="5" t="s">
        <v>3</v>
      </c>
      <c r="G3" s="117" t="s">
        <v>4</v>
      </c>
      <c r="H3" s="117"/>
      <c r="I3" s="117"/>
      <c r="J3" s="117"/>
      <c r="K3" s="117"/>
      <c r="L3" s="117"/>
      <c r="M3" s="118" t="s">
        <v>118</v>
      </c>
      <c r="N3" s="118"/>
      <c r="O3" s="118"/>
      <c r="P3" s="118"/>
      <c r="Q3" s="118"/>
      <c r="R3" s="11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" customHeight="1" x14ac:dyDescent="0.3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9" t="s">
        <v>9</v>
      </c>
      <c r="I4" s="119"/>
      <c r="J4" s="12" t="s">
        <v>10</v>
      </c>
      <c r="K4" s="120" t="s">
        <v>9</v>
      </c>
      <c r="L4" s="120"/>
      <c r="M4" s="10" t="s">
        <v>8</v>
      </c>
      <c r="N4" s="121" t="s">
        <v>9</v>
      </c>
      <c r="O4" s="121"/>
      <c r="P4" s="12" t="s">
        <v>10</v>
      </c>
      <c r="Q4" s="122" t="s">
        <v>9</v>
      </c>
      <c r="R4" s="12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65" customHeight="1" x14ac:dyDescent="0.3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5" customHeight="1" x14ac:dyDescent="0.3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5" customHeight="1" x14ac:dyDescent="0.3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5" customHeight="1" x14ac:dyDescent="0.3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5" customHeight="1" x14ac:dyDescent="0.3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5" customHeight="1" x14ac:dyDescent="0.3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5" customHeight="1" x14ac:dyDescent="0.3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5" customHeight="1" x14ac:dyDescent="0.3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5" customHeight="1" x14ac:dyDescent="0.3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5" customHeight="1" x14ac:dyDescent="0.3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5" customHeight="1" x14ac:dyDescent="0.3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5" customHeight="1" x14ac:dyDescent="0.3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5" customHeight="1" x14ac:dyDescent="0.3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5" hidden="1" customHeight="1" x14ac:dyDescent="0.3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5" hidden="1" customHeight="1" x14ac:dyDescent="0.3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5" hidden="1" customHeight="1" x14ac:dyDescent="0.3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3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5" hidden="1" customHeight="1" x14ac:dyDescent="0.3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5" hidden="1" customHeight="1" x14ac:dyDescent="0.3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5" hidden="1" customHeight="1" x14ac:dyDescent="0.3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3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5" hidden="1" customHeight="1" x14ac:dyDescent="0.3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5" hidden="1" customHeight="1" x14ac:dyDescent="0.3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5" hidden="1" customHeight="1" x14ac:dyDescent="0.3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3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5" hidden="1" customHeight="1" x14ac:dyDescent="0.3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5" hidden="1" customHeight="1" x14ac:dyDescent="0.3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5" hidden="1" customHeight="1" x14ac:dyDescent="0.3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3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5" hidden="1" customHeight="1" x14ac:dyDescent="0.3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5" hidden="1" customHeight="1" x14ac:dyDescent="0.3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5" hidden="1" customHeight="1" x14ac:dyDescent="0.3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3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5" hidden="1" customHeight="1" x14ac:dyDescent="0.3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5" hidden="1" customHeight="1" x14ac:dyDescent="0.3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5" hidden="1" customHeight="1" x14ac:dyDescent="0.3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3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5" hidden="1" customHeight="1" x14ac:dyDescent="0.3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5" hidden="1" customHeight="1" x14ac:dyDescent="0.3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5" hidden="1" customHeight="1" x14ac:dyDescent="0.3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3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5" hidden="1" customHeight="1" x14ac:dyDescent="0.3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5" hidden="1" customHeight="1" x14ac:dyDescent="0.3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5" hidden="1" customHeight="1" x14ac:dyDescent="0.3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5" customHeight="1" x14ac:dyDescent="0.3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5" customHeight="1" x14ac:dyDescent="0.3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5" hidden="1" customHeight="1" x14ac:dyDescent="0.3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5" hidden="1" customHeight="1" x14ac:dyDescent="0.3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5" hidden="1" customHeight="1" x14ac:dyDescent="0.3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3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5" hidden="1" customHeight="1" x14ac:dyDescent="0.3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5" hidden="1" customHeight="1" x14ac:dyDescent="0.3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5" hidden="1" customHeight="1" x14ac:dyDescent="0.3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3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5" hidden="1" customHeight="1" x14ac:dyDescent="0.3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5" hidden="1" customHeight="1" x14ac:dyDescent="0.3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5" hidden="1" customHeight="1" x14ac:dyDescent="0.3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3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5" hidden="1" customHeight="1" x14ac:dyDescent="0.3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5" hidden="1" customHeight="1" x14ac:dyDescent="0.3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5" hidden="1" customHeight="1" x14ac:dyDescent="0.3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5" customHeight="1" x14ac:dyDescent="0.3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5" customHeight="1" x14ac:dyDescent="0.3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5" customHeight="1" x14ac:dyDescent="0.3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5" customHeight="1" x14ac:dyDescent="0.3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5" customHeight="1" x14ac:dyDescent="0.3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3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5" hidden="1" customHeight="1" x14ac:dyDescent="0.3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5" hidden="1" customHeight="1" x14ac:dyDescent="0.3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5" hidden="1" customHeight="1" x14ac:dyDescent="0.3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3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5" hidden="1" customHeight="1" x14ac:dyDescent="0.3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5" hidden="1" customHeight="1" x14ac:dyDescent="0.3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5" hidden="1" customHeight="1" x14ac:dyDescent="0.3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3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5" hidden="1" customHeight="1" x14ac:dyDescent="0.3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5" hidden="1" customHeight="1" x14ac:dyDescent="0.3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5" hidden="1" customHeight="1" x14ac:dyDescent="0.3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3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5" hidden="1" customHeight="1" x14ac:dyDescent="0.3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5" hidden="1" customHeight="1" x14ac:dyDescent="0.3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5" hidden="1" customHeight="1" x14ac:dyDescent="0.3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5" customHeight="1" x14ac:dyDescent="0.3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3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5" hidden="1" customHeight="1" x14ac:dyDescent="0.3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5" hidden="1" customHeight="1" x14ac:dyDescent="0.3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5" hidden="1" customHeight="1" x14ac:dyDescent="0.3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3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5" hidden="1" customHeight="1" x14ac:dyDescent="0.3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5" hidden="1" customHeight="1" x14ac:dyDescent="0.3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5" hidden="1" customHeight="1" x14ac:dyDescent="0.3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3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5" hidden="1" customHeight="1" x14ac:dyDescent="0.3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5" hidden="1" customHeight="1" x14ac:dyDescent="0.3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5" hidden="1" customHeight="1" x14ac:dyDescent="0.3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3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5" hidden="1" customHeight="1" x14ac:dyDescent="0.3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5" hidden="1" customHeight="1" x14ac:dyDescent="0.3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5" hidden="1" customHeight="1" x14ac:dyDescent="0.3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3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3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3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5" hidden="1" customHeight="1" x14ac:dyDescent="0.3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5" hidden="1" customHeight="1" x14ac:dyDescent="0.3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5" hidden="1" customHeight="1" x14ac:dyDescent="0.3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3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5" hidden="1" customHeight="1" x14ac:dyDescent="0.3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5" hidden="1" customHeight="1" x14ac:dyDescent="0.3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5" hidden="1" customHeight="1" x14ac:dyDescent="0.3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3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5" hidden="1" customHeight="1" x14ac:dyDescent="0.3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5" hidden="1" customHeight="1" x14ac:dyDescent="0.3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5" hidden="1" customHeight="1" x14ac:dyDescent="0.3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3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5" hidden="1" customHeight="1" x14ac:dyDescent="0.3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5" hidden="1" customHeight="1" x14ac:dyDescent="0.3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5" hidden="1" customHeight="1" x14ac:dyDescent="0.3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4.15" customHeight="1" x14ac:dyDescent="0.3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SUM(G123:G134)</f>
        <v>64803199</v>
      </c>
      <c r="H122" s="25" t="s">
        <v>14</v>
      </c>
      <c r="I122" s="57">
        <f>(G122-G105)/G105*100</f>
        <v>-5.9705724475629722</v>
      </c>
      <c r="J122" s="58">
        <f>SUM(J123:J134)</f>
        <v>14053256</v>
      </c>
      <c r="K122" s="25" t="s">
        <v>14</v>
      </c>
      <c r="L122" s="57">
        <f>(J122-J105)/J105*100</f>
        <v>0.300918686292448</v>
      </c>
      <c r="M122" s="56">
        <f>SUM(M123:M134)</f>
        <v>46856</v>
      </c>
      <c r="N122" s="25" t="s">
        <v>14</v>
      </c>
      <c r="O122" s="57">
        <f>(M122-M105)/M105*100</f>
        <v>-7.9160443361370962</v>
      </c>
      <c r="P122" s="58">
        <f>SUM(P123:P134)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s="86" customFormat="1" ht="21" customHeight="1" x14ac:dyDescent="0.35">
      <c r="A123" s="77"/>
      <c r="B123" s="95" t="s">
        <v>120</v>
      </c>
      <c r="C123" s="47"/>
      <c r="D123" s="78">
        <v>7.0000000000000007E-2</v>
      </c>
      <c r="E123" s="79">
        <v>0.31</v>
      </c>
      <c r="F123" s="96" t="s">
        <v>129</v>
      </c>
      <c r="G123" s="80">
        <v>5925920</v>
      </c>
      <c r="H123" s="81">
        <v>23.316086328252457</v>
      </c>
      <c r="I123" s="81">
        <v>22.202890469386276</v>
      </c>
      <c r="J123" s="82">
        <v>1262274</v>
      </c>
      <c r="K123" s="81">
        <v>9.6325414637196793</v>
      </c>
      <c r="L123" s="81">
        <v>15.899800570742295</v>
      </c>
      <c r="M123" s="80">
        <v>4045</v>
      </c>
      <c r="N123" s="81">
        <v>12.111973392461199</v>
      </c>
      <c r="O123" s="81">
        <v>3.3205619412515963</v>
      </c>
      <c r="P123" s="82">
        <v>3917</v>
      </c>
      <c r="Q123" s="81">
        <v>59.292395282635212</v>
      </c>
      <c r="R123" s="83">
        <v>33.96032831737346</v>
      </c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ht="14.15" customHeight="1" x14ac:dyDescent="0.35">
      <c r="A124" s="1"/>
      <c r="B124" s="76" t="s">
        <v>76</v>
      </c>
      <c r="C124" s="47" t="s">
        <v>29</v>
      </c>
      <c r="D124" s="21">
        <v>0.06</v>
      </c>
      <c r="E124" s="29">
        <v>0.23</v>
      </c>
      <c r="F124" s="90" t="s">
        <v>131</v>
      </c>
      <c r="G124" s="32">
        <v>4818513</v>
      </c>
      <c r="H124" s="33">
        <v>-18.687511812511811</v>
      </c>
      <c r="I124" s="33">
        <v>-15.264500308975556</v>
      </c>
      <c r="J124" s="34">
        <v>931646</v>
      </c>
      <c r="K124" s="33">
        <v>-26.193045250080409</v>
      </c>
      <c r="L124" s="33">
        <v>-6.8136875892082855</v>
      </c>
      <c r="M124" s="32">
        <v>2883</v>
      </c>
      <c r="N124" s="33">
        <v>-28.72682323856613</v>
      </c>
      <c r="O124" s="33">
        <v>-22.416576964477933</v>
      </c>
      <c r="P124" s="34">
        <v>2188</v>
      </c>
      <c r="Q124" s="33">
        <v>-44.140924176665813</v>
      </c>
      <c r="R124" s="36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customHeight="1" x14ac:dyDescent="0.35">
      <c r="A125" s="1"/>
      <c r="B125" s="76" t="s">
        <v>77</v>
      </c>
      <c r="C125" s="47"/>
      <c r="D125" s="21">
        <v>0.06</v>
      </c>
      <c r="E125" s="29">
        <v>0.23</v>
      </c>
      <c r="F125" s="90" t="s">
        <v>132</v>
      </c>
      <c r="G125" s="32">
        <v>7073506</v>
      </c>
      <c r="H125" s="33">
        <v>46.798524773099089</v>
      </c>
      <c r="I125" s="33">
        <v>-6.8008999598401623</v>
      </c>
      <c r="J125" s="34">
        <v>1411227</v>
      </c>
      <c r="K125" s="33">
        <v>51.476741165635872</v>
      </c>
      <c r="L125" s="33">
        <v>3.9512811352512003</v>
      </c>
      <c r="M125" s="32">
        <v>4587</v>
      </c>
      <c r="N125" s="33">
        <v>59.105098855359003</v>
      </c>
      <c r="O125" s="33">
        <v>-15.039822189294313</v>
      </c>
      <c r="P125" s="34">
        <v>3315</v>
      </c>
      <c r="Q125" s="33">
        <v>51.508226691042047</v>
      </c>
      <c r="R125" s="36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109" customFormat="1" ht="19.5" customHeight="1" x14ac:dyDescent="0.35">
      <c r="A126" s="99"/>
      <c r="B126" s="98" t="s">
        <v>78</v>
      </c>
      <c r="C126" s="61"/>
      <c r="D126" s="100">
        <v>0.08</v>
      </c>
      <c r="E126" s="101">
        <v>0.24</v>
      </c>
      <c r="F126" s="102" t="s">
        <v>127</v>
      </c>
      <c r="G126" s="103">
        <v>3883392</v>
      </c>
      <c r="H126" s="104">
        <v>-45.1</v>
      </c>
      <c r="I126" s="104">
        <v>-9.7799999999999994</v>
      </c>
      <c r="J126" s="105">
        <v>965441</v>
      </c>
      <c r="K126" s="104">
        <v>-31.59</v>
      </c>
      <c r="L126" s="104">
        <v>-3.78</v>
      </c>
      <c r="M126" s="103">
        <v>3158</v>
      </c>
      <c r="N126" s="104">
        <v>-31.15</v>
      </c>
      <c r="O126" s="104">
        <v>-16.260000000000002</v>
      </c>
      <c r="P126" s="105">
        <v>2282</v>
      </c>
      <c r="Q126" s="104">
        <v>-31.16</v>
      </c>
      <c r="R126" s="106">
        <v>-1.68</v>
      </c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</row>
    <row r="127" spans="1:49" ht="12.75" customHeight="1" x14ac:dyDescent="0.35">
      <c r="A127" s="1"/>
      <c r="B127" s="76" t="s">
        <v>79</v>
      </c>
      <c r="C127" s="47"/>
      <c r="D127" s="21">
        <v>7.0000000000000007E-2</v>
      </c>
      <c r="E127" s="29">
        <v>0.21</v>
      </c>
      <c r="F127" s="91" t="s">
        <v>128</v>
      </c>
      <c r="G127" s="32">
        <v>6514433</v>
      </c>
      <c r="H127" s="74">
        <v>67.75</v>
      </c>
      <c r="I127" s="74">
        <v>-8.9700000000000006</v>
      </c>
      <c r="J127" s="34">
        <v>1287099</v>
      </c>
      <c r="K127" s="74">
        <v>33.32</v>
      </c>
      <c r="L127" s="74">
        <v>-0.94</v>
      </c>
      <c r="M127" s="32">
        <v>4263</v>
      </c>
      <c r="N127" s="74">
        <v>34.99</v>
      </c>
      <c r="O127" s="74">
        <v>-29.3</v>
      </c>
      <c r="P127" s="34">
        <v>2749</v>
      </c>
      <c r="Q127" s="74">
        <v>20.46</v>
      </c>
      <c r="R127" s="75">
        <v>-21.01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customHeight="1" x14ac:dyDescent="0.35">
      <c r="A128" s="1"/>
      <c r="B128" s="76" t="s">
        <v>80</v>
      </c>
      <c r="C128" s="47"/>
      <c r="D128" s="21">
        <v>7.0000000000000007E-2</v>
      </c>
      <c r="E128" s="29">
        <v>0.19</v>
      </c>
      <c r="F128" s="91" t="s">
        <v>129</v>
      </c>
      <c r="G128" s="32">
        <v>5266093</v>
      </c>
      <c r="H128" s="74">
        <v>-19.16</v>
      </c>
      <c r="I128" s="74">
        <v>-5.71</v>
      </c>
      <c r="J128" s="34">
        <v>1197613</v>
      </c>
      <c r="K128" s="74">
        <v>-6.95</v>
      </c>
      <c r="L128" s="74">
        <v>4.84</v>
      </c>
      <c r="M128" s="32">
        <v>3818</v>
      </c>
      <c r="N128" s="74">
        <v>-10.44</v>
      </c>
      <c r="O128" s="74">
        <v>-16.12</v>
      </c>
      <c r="P128" s="34">
        <v>2217</v>
      </c>
      <c r="Q128" s="74">
        <v>-19.350000000000001</v>
      </c>
      <c r="R128" s="75">
        <v>-28.32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86" customFormat="1" ht="19.5" customHeight="1" x14ac:dyDescent="0.35">
      <c r="A129" s="77"/>
      <c r="B129" s="95" t="s">
        <v>81</v>
      </c>
      <c r="C129" s="47"/>
      <c r="D129" s="78">
        <v>0.08</v>
      </c>
      <c r="E129" s="79">
        <v>0.25</v>
      </c>
      <c r="F129" s="92" t="s">
        <v>133</v>
      </c>
      <c r="G129" s="80">
        <v>4160038</v>
      </c>
      <c r="H129" s="88">
        <v>-21</v>
      </c>
      <c r="I129" s="88">
        <v>-12.14</v>
      </c>
      <c r="J129" s="82">
        <v>1128863</v>
      </c>
      <c r="K129" s="88">
        <v>-5.74</v>
      </c>
      <c r="L129" s="88">
        <v>2.4900000000000002</v>
      </c>
      <c r="M129" s="80">
        <v>3305</v>
      </c>
      <c r="N129" s="88">
        <v>-13.44</v>
      </c>
      <c r="O129" s="88">
        <v>-11.42</v>
      </c>
      <c r="P129" s="82">
        <v>2832</v>
      </c>
      <c r="Q129" s="88">
        <v>27.74</v>
      </c>
      <c r="R129" s="89">
        <v>7.84</v>
      </c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86" customFormat="1" ht="12.75" customHeight="1" x14ac:dyDescent="0.35">
      <c r="A130" s="77"/>
      <c r="B130" s="95" t="s">
        <v>123</v>
      </c>
      <c r="C130" s="47"/>
      <c r="D130" s="78">
        <v>7.0000000000000007E-2</v>
      </c>
      <c r="E130" s="79">
        <v>0.21</v>
      </c>
      <c r="F130" s="92" t="s">
        <v>134</v>
      </c>
      <c r="G130" s="80">
        <v>6757174</v>
      </c>
      <c r="H130" s="88">
        <v>62.43</v>
      </c>
      <c r="I130" s="88">
        <v>-1.21</v>
      </c>
      <c r="J130" s="82">
        <v>1420558</v>
      </c>
      <c r="K130" s="88">
        <v>25.84</v>
      </c>
      <c r="L130" s="88">
        <v>7.86</v>
      </c>
      <c r="M130" s="80">
        <v>4531</v>
      </c>
      <c r="N130" s="88">
        <v>37.1</v>
      </c>
      <c r="O130" s="88">
        <v>7.93</v>
      </c>
      <c r="P130" s="82">
        <v>3001</v>
      </c>
      <c r="Q130" s="88">
        <v>5.97</v>
      </c>
      <c r="R130" s="89">
        <v>-19.02</v>
      </c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86" customFormat="1" ht="12.75" customHeight="1" x14ac:dyDescent="0.35">
      <c r="A131" s="77"/>
      <c r="B131" s="95" t="s">
        <v>83</v>
      </c>
      <c r="C131" s="47"/>
      <c r="D131" s="78">
        <v>0.08</v>
      </c>
      <c r="E131" s="79">
        <v>0.28000000000000003</v>
      </c>
      <c r="F131" s="92" t="s">
        <v>129</v>
      </c>
      <c r="G131" s="80">
        <v>5455004</v>
      </c>
      <c r="H131" s="88">
        <f>ROUND((G131-G130)/G130*100,2)</f>
        <v>-19.27</v>
      </c>
      <c r="I131" s="88">
        <f>(ROUND((G131-G117)/G117*100,2))</f>
        <v>-5.08</v>
      </c>
      <c r="J131" s="82">
        <v>1162203</v>
      </c>
      <c r="K131" s="88">
        <f>ROUND((J131-J130)/J130*100,2)</f>
        <v>-18.190000000000001</v>
      </c>
      <c r="L131" s="88">
        <f>ROUND((J131-J117)/J117*100,2)</f>
        <v>-1.88</v>
      </c>
      <c r="M131" s="80">
        <v>4121</v>
      </c>
      <c r="N131" s="88">
        <f>ROUND((M131-M130)/M130*100,2)</f>
        <v>-9.0500000000000007</v>
      </c>
      <c r="O131" s="88">
        <f>ROUND((M131-M117)/M117*100,2)</f>
        <v>5.56</v>
      </c>
      <c r="P131" s="82">
        <v>3212</v>
      </c>
      <c r="Q131" s="88">
        <f>ROUND((P131-P130)/P130*100,2)</f>
        <v>7.03</v>
      </c>
      <c r="R131" s="89">
        <f>ROUND((P131-P117)/P117*100,2)</f>
        <v>-6.44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9.5" customHeight="1" x14ac:dyDescent="0.35">
      <c r="A132" s="77"/>
      <c r="B132" s="95" t="s">
        <v>84</v>
      </c>
      <c r="C132" s="47"/>
      <c r="D132" s="78">
        <v>7.6082988392452394E-2</v>
      </c>
      <c r="E132" s="79">
        <v>0.29137217188097025</v>
      </c>
      <c r="F132" s="92" t="s">
        <v>135</v>
      </c>
      <c r="G132" s="80">
        <v>5212729</v>
      </c>
      <c r="H132" s="88">
        <v>-4.4400000000000004</v>
      </c>
      <c r="I132" s="88">
        <v>15.99</v>
      </c>
      <c r="J132" s="82">
        <v>1083494</v>
      </c>
      <c r="K132" s="88">
        <v>-6.77</v>
      </c>
      <c r="L132" s="88">
        <v>5.09</v>
      </c>
      <c r="M132" s="80">
        <v>3966</v>
      </c>
      <c r="N132" s="88">
        <v>-3.76</v>
      </c>
      <c r="O132" s="88">
        <v>12.93</v>
      </c>
      <c r="P132" s="82">
        <v>3157</v>
      </c>
      <c r="Q132" s="88">
        <v>-1.71</v>
      </c>
      <c r="R132" s="89">
        <v>19.309999999999999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customHeight="1" x14ac:dyDescent="0.35">
      <c r="A133" s="77"/>
      <c r="B133" s="95" t="s">
        <v>85</v>
      </c>
      <c r="C133" s="47"/>
      <c r="D133" s="78">
        <v>7.6605656420186963E-2</v>
      </c>
      <c r="E133" s="79">
        <v>0.27635079046404126</v>
      </c>
      <c r="F133" s="92" t="s">
        <v>136</v>
      </c>
      <c r="G133" s="80">
        <v>5371666</v>
      </c>
      <c r="H133" s="88">
        <v>3.05</v>
      </c>
      <c r="I133" s="88">
        <v>-24.62</v>
      </c>
      <c r="J133" s="82">
        <v>1131171</v>
      </c>
      <c r="K133" s="88">
        <v>4.4000000000000004</v>
      </c>
      <c r="L133" s="88">
        <v>-15.22</v>
      </c>
      <c r="M133" s="80">
        <v>4115</v>
      </c>
      <c r="N133" s="88">
        <v>3.76</v>
      </c>
      <c r="O133" s="88">
        <v>-9.52</v>
      </c>
      <c r="P133" s="82">
        <v>3126</v>
      </c>
      <c r="Q133" s="88">
        <v>-0.98</v>
      </c>
      <c r="R133" s="89">
        <v>-21.93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customHeight="1" x14ac:dyDescent="0.35">
      <c r="A134" s="77"/>
      <c r="B134" s="95" t="s">
        <v>86</v>
      </c>
      <c r="C134" s="47"/>
      <c r="D134" s="78">
        <v>9.3109976307818282E-2</v>
      </c>
      <c r="E134" s="79">
        <v>0.27349913732530723</v>
      </c>
      <c r="F134" s="92" t="s">
        <v>137</v>
      </c>
      <c r="G134" s="80">
        <v>4364731</v>
      </c>
      <c r="H134" s="88">
        <v>-18.75</v>
      </c>
      <c r="I134" s="88">
        <v>-9.17</v>
      </c>
      <c r="J134" s="82">
        <v>1071667</v>
      </c>
      <c r="K134" s="88">
        <v>-5.26</v>
      </c>
      <c r="L134" s="88">
        <v>-6.92</v>
      </c>
      <c r="M134" s="80">
        <v>4064</v>
      </c>
      <c r="N134" s="88">
        <v>-1.24</v>
      </c>
      <c r="O134" s="88">
        <v>12.64</v>
      </c>
      <c r="P134" s="82">
        <v>2931</v>
      </c>
      <c r="Q134" s="88">
        <v>-6.24</v>
      </c>
      <c r="R134" s="89">
        <v>19.190000000000001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customHeight="1" x14ac:dyDescent="0.35">
      <c r="A135" s="77"/>
      <c r="B135" s="95" t="s">
        <v>138</v>
      </c>
      <c r="C135" s="47" t="s">
        <v>140</v>
      </c>
      <c r="D135" s="78">
        <f>M135/G135*100</f>
        <v>6.8139439544017869E-2</v>
      </c>
      <c r="E135" s="79">
        <f>P135/J135*100</f>
        <v>0.31022998406401281</v>
      </c>
      <c r="F135" s="92" t="s">
        <v>139</v>
      </c>
      <c r="G135" s="80">
        <v>6049360</v>
      </c>
      <c r="H135" s="88">
        <f>ROUND((G135-G134)/G134*100,2)</f>
        <v>38.6</v>
      </c>
      <c r="I135" s="88">
        <f>(ROUND((G135-G123)/G123*100,2))</f>
        <v>2.08</v>
      </c>
      <c r="J135" s="82">
        <v>1130774</v>
      </c>
      <c r="K135" s="88">
        <f>ROUND((J135-J134)/J134*100,2)</f>
        <v>5.52</v>
      </c>
      <c r="L135" s="88">
        <f>ROUND((J135-J123)/J123*100,2)</f>
        <v>-10.42</v>
      </c>
      <c r="M135" s="80">
        <v>4122</v>
      </c>
      <c r="N135" s="88">
        <f>ROUND((M135-M134)/M134*100,2)</f>
        <v>1.43</v>
      </c>
      <c r="O135" s="88">
        <f>ROUND((M135-M123)/M123*100,2)</f>
        <v>1.9</v>
      </c>
      <c r="P135" s="82">
        <v>3508</v>
      </c>
      <c r="Q135" s="88">
        <f>ROUND((P135-P134)/P134*100,2)</f>
        <v>19.690000000000001</v>
      </c>
      <c r="R135" s="89">
        <f>ROUND((P135-P123)/P123*100,2)</f>
        <v>-10.44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customHeight="1" x14ac:dyDescent="0.35">
      <c r="A136" s="77"/>
      <c r="B136" s="95" t="s">
        <v>76</v>
      </c>
      <c r="C136" s="47"/>
      <c r="D136" s="78">
        <f>M136/G136*100</f>
        <v>7.1602802062023824E-2</v>
      </c>
      <c r="E136" s="79">
        <f>P136/J136*100</f>
        <v>0.23575784703814406</v>
      </c>
      <c r="F136" s="92" t="s">
        <v>124</v>
      </c>
      <c r="G136" s="80">
        <v>3506846</v>
      </c>
      <c r="H136" s="88">
        <f>ROUND((G136-G135)/G135*100,2)</f>
        <v>-42.03</v>
      </c>
      <c r="I136" s="88">
        <f>(ROUND((G136-G124)/G124*100,2))</f>
        <v>-27.22</v>
      </c>
      <c r="J136" s="82">
        <v>886927</v>
      </c>
      <c r="K136" s="88">
        <f>ROUND((J136-J135)/J135*100,2)</f>
        <v>-21.56</v>
      </c>
      <c r="L136" s="88">
        <f>ROUND((J136-J124)/J124*100,2)</f>
        <v>-4.8</v>
      </c>
      <c r="M136" s="80">
        <v>2511</v>
      </c>
      <c r="N136" s="88">
        <f>ROUND((M136-M135)/M135*100,2)</f>
        <v>-39.08</v>
      </c>
      <c r="O136" s="88">
        <f>ROUND((M136-M124)/M124*100,2)</f>
        <v>-12.9</v>
      </c>
      <c r="P136" s="82">
        <v>2091</v>
      </c>
      <c r="Q136" s="88">
        <f>ROUND((P136-P135)/P135*100,2)</f>
        <v>-40.39</v>
      </c>
      <c r="R136" s="89">
        <f>ROUND((P136-P124)/P124*100,2)</f>
        <v>-4.43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109" customFormat="1" ht="12.75" customHeight="1" x14ac:dyDescent="0.35">
      <c r="A137" s="99"/>
      <c r="B137" s="110" t="s">
        <v>142</v>
      </c>
      <c r="C137" s="61"/>
      <c r="D137" s="100">
        <f>M137/G137*100</f>
        <v>7.1309266927873677E-2</v>
      </c>
      <c r="E137" s="101">
        <v>0.26</v>
      </c>
      <c r="F137" s="102" t="s">
        <v>143</v>
      </c>
      <c r="G137" s="103">
        <v>6530708</v>
      </c>
      <c r="H137" s="104">
        <f>ROUND((G137-G136)/G136*100,2)</f>
        <v>86.23</v>
      </c>
      <c r="I137" s="104">
        <f>(ROUND((G137-G125)/G125*100,2))</f>
        <v>-7.67</v>
      </c>
      <c r="J137" s="105">
        <v>1308034</v>
      </c>
      <c r="K137" s="104">
        <f>ROUND((J137-J136)/J136*100,2)</f>
        <v>47.48</v>
      </c>
      <c r="L137" s="104">
        <f>ROUND((J137-J125)/J125*100,2)</f>
        <v>-7.31</v>
      </c>
      <c r="M137" s="103">
        <v>4657</v>
      </c>
      <c r="N137" s="104">
        <f>ROUND((M137-M136)/M136*100,2)</f>
        <v>85.46</v>
      </c>
      <c r="O137" s="104">
        <f>ROUND((M137-M125)/M125*100,2)</f>
        <v>1.53</v>
      </c>
      <c r="P137" s="105">
        <v>3389</v>
      </c>
      <c r="Q137" s="104">
        <f>ROUND((P137-P136)/P136*100,2)</f>
        <v>62.08</v>
      </c>
      <c r="R137" s="106">
        <f>ROUND((P137-P125)/P125*100,2)</f>
        <v>2.23</v>
      </c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</row>
    <row r="138" spans="1:49" s="109" customFormat="1" ht="19.5" customHeight="1" x14ac:dyDescent="0.35">
      <c r="A138" s="99"/>
      <c r="B138" s="111" t="s">
        <v>144</v>
      </c>
      <c r="C138" s="61"/>
      <c r="D138" s="100">
        <v>0.09</v>
      </c>
      <c r="E138" s="101">
        <v>0.27</v>
      </c>
      <c r="F138" s="102" t="s">
        <v>145</v>
      </c>
      <c r="G138" s="103">
        <v>3444713</v>
      </c>
      <c r="H138" s="104">
        <f>ROUND((G138-G137)/G137*100,2)</f>
        <v>-47.25</v>
      </c>
      <c r="I138" s="104">
        <f>(ROUND((G138-G126)/G126*100,2))</f>
        <v>-11.3</v>
      </c>
      <c r="J138" s="105">
        <v>841663</v>
      </c>
      <c r="K138" s="104">
        <f>ROUND((J138-J137)/J137*100,2)</f>
        <v>-35.65</v>
      </c>
      <c r="L138" s="104">
        <f>ROUND((J138-J126)/J126*100,2)</f>
        <v>-12.82</v>
      </c>
      <c r="M138" s="103">
        <v>2964</v>
      </c>
      <c r="N138" s="104">
        <f>ROUND((M138-M137)/M137*100,2)</f>
        <v>-36.35</v>
      </c>
      <c r="O138" s="104">
        <f>ROUND((M138-M126)/M126*100,2)</f>
        <v>-6.14</v>
      </c>
      <c r="P138" s="105">
        <v>2272</v>
      </c>
      <c r="Q138" s="104">
        <f>ROUND((P138-P137)/P137*100,2)</f>
        <v>-32.96</v>
      </c>
      <c r="R138" s="106">
        <f>ROUND((P138-P126)/P126*100,2)</f>
        <v>-0.44</v>
      </c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</row>
    <row r="139" spans="1:49" s="109" customFormat="1" ht="12.75" customHeight="1" x14ac:dyDescent="0.35">
      <c r="A139" s="99"/>
      <c r="B139" s="111" t="s">
        <v>146</v>
      </c>
      <c r="C139" s="61"/>
      <c r="D139" s="100">
        <v>7.0000000000000007E-2</v>
      </c>
      <c r="E139" s="101">
        <v>0.3</v>
      </c>
      <c r="F139" s="102" t="s">
        <v>147</v>
      </c>
      <c r="G139" s="103">
        <v>6196381</v>
      </c>
      <c r="H139" s="104">
        <f>ROUND((G139-G138)/G138*100,2)</f>
        <v>79.88</v>
      </c>
      <c r="I139" s="104">
        <f>(ROUND((G139-G127)/G127*100,2))</f>
        <v>-4.88</v>
      </c>
      <c r="J139" s="105">
        <v>1216705</v>
      </c>
      <c r="K139" s="104">
        <f>ROUND((J139-J138)/J138*100,2)</f>
        <v>44.56</v>
      </c>
      <c r="L139" s="104">
        <f>ROUND((J139-J127)/J127*100,2)</f>
        <v>-5.47</v>
      </c>
      <c r="M139" s="103">
        <v>4550</v>
      </c>
      <c r="N139" s="104">
        <f>ROUND((M139-M138)/M138*100,2)</f>
        <v>53.51</v>
      </c>
      <c r="O139" s="104">
        <f>ROUND((M139-M127)/M127*100,2)</f>
        <v>6.73</v>
      </c>
      <c r="P139" s="105">
        <v>3620</v>
      </c>
      <c r="Q139" s="104">
        <f>ROUND((P139-P138)/P138*100,2)</f>
        <v>59.33</v>
      </c>
      <c r="R139" s="106">
        <f>ROUND((P139-P127)/P127*100,2)</f>
        <v>31.68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86" customFormat="1" ht="18.75" customHeight="1" x14ac:dyDescent="0.35">
      <c r="A140" s="77"/>
      <c r="B140" s="112" t="s">
        <v>148</v>
      </c>
      <c r="C140" s="113"/>
      <c r="D140" s="78">
        <f>M140/G140*100</f>
        <v>7.3087663840900541E-2</v>
      </c>
      <c r="E140" s="79">
        <f>P140/J140*100</f>
        <v>0.27636915564208187</v>
      </c>
      <c r="F140" s="87">
        <f>16+20+24+17+22</f>
        <v>99</v>
      </c>
      <c r="G140" s="80">
        <f>G135+G136+G137+G138+G139</f>
        <v>25728008</v>
      </c>
      <c r="H140" s="25" t="s">
        <v>14</v>
      </c>
      <c r="I140" s="81">
        <f>(G140-G141)/G141*100</f>
        <v>-8.8169010770007858</v>
      </c>
      <c r="J140" s="82">
        <f>J135+J136+J137+J138+J139</f>
        <v>5384103</v>
      </c>
      <c r="K140" s="25" t="s">
        <v>14</v>
      </c>
      <c r="L140" s="81">
        <f>(J140-J141)/J141*100</f>
        <v>-8.0848293874356898</v>
      </c>
      <c r="M140" s="80">
        <f>M135+M136+M137+M138+M139</f>
        <v>18804</v>
      </c>
      <c r="N140" s="25" t="s">
        <v>14</v>
      </c>
      <c r="O140" s="81">
        <f>(M140-M141)/M141*100</f>
        <v>-0.69708491761723701</v>
      </c>
      <c r="P140" s="82">
        <f>P135+P136+P137+P138+P139</f>
        <v>14880</v>
      </c>
      <c r="Q140" s="25" t="s">
        <v>14</v>
      </c>
      <c r="R140" s="83">
        <f>(P140-P141)/P141*100</f>
        <v>2.9686526883952671</v>
      </c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</row>
    <row r="141" spans="1:49" s="52" customFormat="1" ht="14.15" customHeight="1" thickBot="1" x14ac:dyDescent="0.4">
      <c r="A141" s="49"/>
      <c r="B141" s="114" t="s">
        <v>149</v>
      </c>
      <c r="C141" s="115"/>
      <c r="D141" s="67">
        <f>M141/G141*100</f>
        <v>6.711142041023592E-2</v>
      </c>
      <c r="E141" s="68">
        <f>P141/J141*100</f>
        <v>0.24670147107552862</v>
      </c>
      <c r="F141" s="69">
        <f>21+15+23+19+21</f>
        <v>99</v>
      </c>
      <c r="G141" s="70">
        <f>G123+G124+G125+G126+G127</f>
        <v>28215764</v>
      </c>
      <c r="H141" s="97" t="s">
        <v>14</v>
      </c>
      <c r="I141" s="71">
        <f>(G141-G107-G108-G109-G111-G112)/(G107+G108+G109+G111+G112)*100</f>
        <v>-4.6307214947711399</v>
      </c>
      <c r="J141" s="72">
        <f>J123+J124+J125+J126+J127</f>
        <v>5857687</v>
      </c>
      <c r="K141" s="97" t="s">
        <v>14</v>
      </c>
      <c r="L141" s="71">
        <f>(J141-J107-J108-J109-J111-J112)/(J107+J108+J109+J111+J112)*100</f>
        <v>1.8887474754748612</v>
      </c>
      <c r="M141" s="70">
        <f>M123+M124+M125+M126+M127</f>
        <v>18936</v>
      </c>
      <c r="N141" s="97" t="s">
        <v>14</v>
      </c>
      <c r="O141" s="71">
        <f>(M141-M107-M108-M109-M111-M112)/(M107+M108+M109+M111+M112)*100</f>
        <v>-17.060137532302573</v>
      </c>
      <c r="P141" s="72">
        <f>P123+P124+P125+P126+P127</f>
        <v>14451</v>
      </c>
      <c r="Q141" s="97" t="s">
        <v>14</v>
      </c>
      <c r="R141" s="73">
        <f>(P141-P107-P108-P109-P111-P112)/(P107+P108+P109+P111+P112)*100</f>
        <v>2.1416454622561494</v>
      </c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</row>
    <row r="142" spans="1:49" s="52" customFormat="1" ht="14.15" customHeight="1" x14ac:dyDescent="0.35">
      <c r="A142" s="49"/>
      <c r="B142" s="62"/>
      <c r="C142" s="62"/>
      <c r="D142" s="54"/>
      <c r="E142" s="54"/>
      <c r="F142" s="63"/>
      <c r="G142" s="64"/>
      <c r="H142" s="65"/>
      <c r="I142" s="66"/>
      <c r="J142" s="64"/>
      <c r="K142" s="65"/>
      <c r="L142" s="66"/>
      <c r="M142" s="64"/>
      <c r="N142" s="65"/>
      <c r="O142" s="66"/>
      <c r="P142" s="64"/>
      <c r="Q142" s="65"/>
      <c r="R142" s="66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</row>
    <row r="143" spans="1:49" ht="13.5" customHeight="1" x14ac:dyDescent="0.35">
      <c r="A143" s="1"/>
      <c r="B143" s="41" t="s">
        <v>60</v>
      </c>
      <c r="C143" s="42" t="s">
        <v>122</v>
      </c>
      <c r="D143" s="43"/>
      <c r="E143" s="44"/>
      <c r="F143" s="44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1:49" ht="14.5" x14ac:dyDescent="0.35">
      <c r="A144" s="1"/>
      <c r="B144" s="41" t="s">
        <v>61</v>
      </c>
      <c r="C144" s="42" t="s">
        <v>62</v>
      </c>
      <c r="D144" s="43"/>
      <c r="E144" s="44"/>
      <c r="F144" s="44"/>
      <c r="G144" s="44"/>
      <c r="H144" s="44"/>
      <c r="I144" s="44"/>
      <c r="J144" s="46"/>
      <c r="K144" s="46"/>
      <c r="L144" s="46"/>
      <c r="M144" s="46"/>
      <c r="N144" s="46"/>
      <c r="O144" s="46"/>
      <c r="P144" s="46"/>
      <c r="Q144" s="46"/>
      <c r="R144" s="46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1:49" ht="13.5" customHeight="1" x14ac:dyDescent="0.35">
      <c r="A145" s="1"/>
      <c r="B145" s="48" t="s">
        <v>116</v>
      </c>
      <c r="C145" s="1" t="s">
        <v>117</v>
      </c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1:49" ht="13.5" customHeight="1" x14ac:dyDescent="0.35">
      <c r="A146" s="1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1:49" ht="13.5" customHeight="1" x14ac:dyDescent="0.35">
      <c r="A147" s="1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1:49" ht="5.25" customHeight="1" x14ac:dyDescent="0.35">
      <c r="A148" s="1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1:49" ht="13.5" customHeight="1" x14ac:dyDescent="0.35">
      <c r="A149" s="1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1:49" ht="13.5" customHeight="1" x14ac:dyDescent="0.35">
      <c r="A150" s="1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 ht="13.5" customHeight="1" x14ac:dyDescent="0.35">
      <c r="A151" s="1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1:49" ht="18" customHeight="1" x14ac:dyDescent="0.35"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1:49" ht="15.75" customHeight="1" x14ac:dyDescent="0.35"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1:49" ht="15.75" customHeight="1" x14ac:dyDescent="0.35"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1:49" ht="10.25" customHeight="1" x14ac:dyDescent="0.35"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1:49" ht="15.75" customHeight="1" x14ac:dyDescent="0.35"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9" spans="1:49" ht="7.25" customHeight="1" x14ac:dyDescent="0.3"/>
    <row r="160" spans="1:49" ht="15.75" customHeight="1" x14ac:dyDescent="0.3"/>
    <row r="161" ht="17.75" customHeight="1" x14ac:dyDescent="0.3"/>
    <row r="162" ht="17.149999999999999" customHeight="1" x14ac:dyDescent="0.3"/>
    <row r="163" ht="7.65" customHeight="1" x14ac:dyDescent="0.3"/>
    <row r="164" ht="17.149999999999999" customHeight="1" x14ac:dyDescent="0.3"/>
    <row r="165" ht="17.149999999999999" customHeight="1" x14ac:dyDescent="0.3"/>
    <row r="166" ht="17.149999999999999" customHeight="1" x14ac:dyDescent="0.3"/>
    <row r="167" ht="8.75" customHeight="1" x14ac:dyDescent="0.3"/>
    <row r="168" ht="14.25" customHeight="1" x14ac:dyDescent="0.3"/>
    <row r="169" ht="16.5" customHeight="1" x14ac:dyDescent="0.3"/>
    <row r="170" ht="12.75" customHeight="1" x14ac:dyDescent="0.3"/>
    <row r="171" ht="11.15" customHeight="1" x14ac:dyDescent="0.3"/>
    <row r="172" ht="10.65" customHeight="1" x14ac:dyDescent="0.3"/>
    <row r="173" ht="14.15" customHeight="1" x14ac:dyDescent="0.3"/>
  </sheetData>
  <protectedRanges>
    <protectedRange sqref="A126:XFD134 A142:XFD145 A135:A139 C135:XFD139 A140:G141 I140:J141 L140:M141 O140:P141 R140:XFD141" name="範圍1"/>
  </protectedRanges>
  <mergeCells count="10">
    <mergeCell ref="B140:C140"/>
    <mergeCell ref="B141:C141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陳韻如</cp:lastModifiedBy>
  <cp:revision>74</cp:revision>
  <cp:lastPrinted>2023-06-19T02:01:37Z</cp:lastPrinted>
  <dcterms:created xsi:type="dcterms:W3CDTF">1998-09-21T15:00:50Z</dcterms:created>
  <dcterms:modified xsi:type="dcterms:W3CDTF">2023-06-19T02:04:16Z</dcterms:modified>
  <dc:language>zh-TW</dc:language>
</cp:coreProperties>
</file>