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c14793\Desktop\退票情形\1120526\編輯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40" i="1" l="1"/>
  <c r="P140" i="1"/>
  <c r="L140" i="1"/>
  <c r="M140" i="1"/>
  <c r="O140" i="1" s="1"/>
  <c r="J140" i="1"/>
  <c r="I140" i="1"/>
  <c r="G140" i="1"/>
  <c r="F140" i="1"/>
  <c r="P139" i="1"/>
  <c r="M139" i="1"/>
  <c r="J139" i="1"/>
  <c r="G139" i="1"/>
  <c r="F139" i="1"/>
  <c r="R138" i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R139" i="1" l="1"/>
  <c r="O139" i="1"/>
  <c r="I139" i="1"/>
  <c r="P122" i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39" i="1" l="1"/>
  <c r="D140" i="1"/>
  <c r="I131" i="1" l="1"/>
  <c r="R131" i="1" l="1"/>
  <c r="Q131" i="1"/>
  <c r="O131" i="1"/>
  <c r="N131" i="1"/>
  <c r="L131" i="1"/>
  <c r="K131" i="1"/>
  <c r="H131" i="1"/>
  <c r="E140" i="1" l="1"/>
  <c r="L139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39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<sst xmlns="http://schemas.openxmlformats.org/spreadsheetml/2006/main" count="338" uniqueCount="148">
  <si>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</si>
  <si>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</si>
  <si>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</si>
  <si>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</si>
  <si>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</si>
  <si>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</si>
  <si>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</si>
  <si>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</si>
  <si>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</si>
  <si>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</si>
  <si>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</si>
  <si>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</si>
  <si>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</si>
  <si>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</si>
  <si>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</si>
  <si>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</si>
  <si>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</si>
  <si>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</si>
  <si>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</si>
  <si>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</si>
  <si>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</si>
  <si>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</si>
  <si>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</si>
  <si>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</si>
  <si>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</si>
  <si>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</si>
  <si>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</si>
  <si>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</si>
  <si>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</si>
  <si>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</si>
  <si>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</si>
  <si>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</si>
  <si>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</si>
  <si>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</si>
  <si>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</si>
  <si>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</si>
  <si>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</si>
  <si>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</si>
  <si>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</si>
  <si>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</si>
  <si>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</si>
  <si>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</si>
  <si>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</si>
  <si>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</si>
  <si>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</si>
  <si>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</si>
  <si>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</si>
  <si>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</si>
  <si>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</si>
  <si>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</si>
  <si>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</si>
  <si>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</si>
  <si>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</si>
  <si>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</si>
  <si>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</si>
  <si>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</si>
  <si>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</si>
  <si>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</si>
  <si>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</si>
  <si>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</si>
  <si>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</si>
  <si>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</si>
  <si>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</si>
  <si>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</si>
  <si>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</si>
  <si>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</si>
  <si>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</si>
  <si>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</si>
  <si>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</si>
  <si>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</si>
  <si>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</si>
  <si>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</si>
  <si>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</si>
  <si>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</si>
  <si>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</si>
  <si>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</si>
  <si>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</si>
  <si>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</si>
  <si>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</si>
  <si>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</si>
  <si>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</si>
  <si>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</si>
  <si>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</si>
  <si>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</si>
  <si>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</si>
  <si>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</si>
  <si>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</si>
  <si>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</si>
  <si>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</si>
  <si>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</si>
  <si>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</si>
  <si>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</si>
  <si>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</si>
  <si>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</si>
  <si>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</si>
  <si>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</si>
  <si>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</si>
  <si>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</si>
  <si>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</si>
  <si>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</si>
  <si>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</si>
  <si>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</si>
  <si>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</si>
  <si>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</si>
  <si>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</si>
  <si>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</si>
  <si>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</si>
  <si>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</si>
  <si>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</si>
  <si>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</si>
  <si>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</si>
  <si>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</si>
  <si>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</si>
  <si>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</si>
  <si>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</si>
  <si>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</si>
  <si>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</si>
  <si>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</si>
  <si>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</si>
  <si>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</si>
  <si>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</si>
  <si>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</si>
  <si>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</si>
  <si>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</si>
  <si>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</si>
  <si>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</si>
  <si>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</si>
  <si>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</si>
  <si>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</si>
  <si>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</si>
  <si>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</si>
  <si>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</si>
  <si>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</si>
  <si>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</si>
  <si>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</si>
  <si>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</si>
  <si>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</si>
  <si>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</si>
  <si>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</si>
  <si>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</si>
  <si>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</si>
  <si>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</si>
  <si>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</si>
  <si>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</si>
  <si>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</si>
  <si>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</si>
  <si>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1-4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</si>
  <si>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1-4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</si>
</sst>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2"/>
  <sheetViews>
    <sheetView showGridLines="0" tabSelected="1" zoomScale="115" zoomScaleNormal="115" workbookViewId="0">
      <pane xSplit="3" ySplit="5" topLeftCell="D125" activePane="bottomRight" state="frozen"/>
      <selection pane="topRight" activeCell="D1" sqref="D1"/>
      <selection pane="bottomLeft" activeCell="A6" sqref="A6"/>
      <selection pane="bottomRight" activeCell="J139" sqref="J139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" hidden="1" customHeight="1" x14ac:dyDescent="0.2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" hidden="1" customHeight="1" x14ac:dyDescent="0.2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2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2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hidden="1" customHeight="1" x14ac:dyDescent="0.2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hidden="1" customHeight="1" x14ac:dyDescent="0.2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hidden="1" customHeight="1" x14ac:dyDescent="0.2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2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hidden="1" customHeight="1" x14ac:dyDescent="0.2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hidden="1" customHeight="1" x14ac:dyDescent="0.2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hidden="1" customHeight="1" x14ac:dyDescent="0.2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2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hidden="1" customHeight="1" x14ac:dyDescent="0.2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hidden="1" customHeight="1" x14ac:dyDescent="0.2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hidden="1" customHeight="1" x14ac:dyDescent="0.2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2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hidden="1" customHeight="1" x14ac:dyDescent="0.2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hidden="1" customHeight="1" x14ac:dyDescent="0.2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hidden="1" customHeight="1" x14ac:dyDescent="0.2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" customHeight="1" x14ac:dyDescent="0.2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customHeight="1" x14ac:dyDescent="0.2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" customHeight="1" x14ac:dyDescent="0.2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customHeight="1" x14ac:dyDescent="0.2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customHeight="1" x14ac:dyDescent="0.2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2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customHeight="1" x14ac:dyDescent="0.2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customHeight="1" x14ac:dyDescent="0.2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customHeight="1" x14ac:dyDescent="0.2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customHeight="1" x14ac:dyDescent="0.2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customHeight="1" x14ac:dyDescent="0.2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customHeight="1" x14ac:dyDescent="0.2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2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>ROUND((G135-G134)/G134*100,2)</f>
        <v>38.6</v>
      </c>
      <c r="I135" s="88">
        <f>(ROUND((G135-G123)/G123*100,2))</f>
        <v>2.08</v>
      </c>
      <c r="J135" s="82">
        <v>1130774</v>
      </c>
      <c r="K135" s="88">
        <f>ROUND((J135-J134)/J134*100,2)</f>
        <v>5.52</v>
      </c>
      <c r="L135" s="88">
        <f>ROUND((J135-J123)/J123*100,2)</f>
        <v>-10.42</v>
      </c>
      <c r="M135" s="80">
        <v>4122</v>
      </c>
      <c r="N135" s="88">
        <f>ROUND((M135-M134)/M134*100,2)</f>
        <v>1.43</v>
      </c>
      <c r="O135" s="88">
        <f>ROUND((M135-M123)/M123*100,2)</f>
        <v>1.9</v>
      </c>
      <c r="P135" s="82">
        <v>3508</v>
      </c>
      <c r="Q135" s="88">
        <f>ROUND((P135-P134)/P134*100,2)</f>
        <v>19.690000000000001</v>
      </c>
      <c r="R135" s="89">
        <f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2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>ROUND((G136-G135)/G135*100,2)</f>
        <v>-42.03</v>
      </c>
      <c r="I136" s="88">
        <f>(ROUND((G136-G124)/G124*100,2))</f>
        <v>-27.22</v>
      </c>
      <c r="J136" s="82">
        <v>886927</v>
      </c>
      <c r="K136" s="88">
        <f>ROUND((J136-J135)/J135*100,2)</f>
        <v>-21.56</v>
      </c>
      <c r="L136" s="88">
        <f>ROUND((J136-J124)/J124*100,2)</f>
        <v>-4.8</v>
      </c>
      <c r="M136" s="80">
        <v>2511</v>
      </c>
      <c r="N136" s="88">
        <f>ROUND((M136-M135)/M135*100,2)</f>
        <v>-39.08</v>
      </c>
      <c r="O136" s="88">
        <f>ROUND((M136-M124)/M124*100,2)</f>
        <v>-12.9</v>
      </c>
      <c r="P136" s="82">
        <v>2091</v>
      </c>
      <c r="Q136" s="88">
        <f>ROUND((P136-P135)/P135*100,2)</f>
        <v>-40.39</v>
      </c>
      <c r="R136" s="89">
        <f>ROUND((P136-P124)/P124*100,2)</f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2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>ROUND((G137-G136)/G136*100,2)</f>
        <v>86.23</v>
      </c>
      <c r="I137" s="104">
        <f>(ROUND((G137-G125)/G125*100,2))</f>
        <v>-7.67</v>
      </c>
      <c r="J137" s="105">
        <v>1308034</v>
      </c>
      <c r="K137" s="104">
        <f>ROUND((J137-J136)/J136*100,2)</f>
        <v>47.48</v>
      </c>
      <c r="L137" s="104">
        <f>ROUND((J137-J125)/J125*100,2)</f>
        <v>-7.31</v>
      </c>
      <c r="M137" s="103">
        <v>4657</v>
      </c>
      <c r="N137" s="104">
        <f>ROUND((M137-M136)/M136*100,2)</f>
        <v>85.46</v>
      </c>
      <c r="O137" s="104">
        <f>ROUND((M137-M125)/M125*100,2)</f>
        <v>1.53</v>
      </c>
      <c r="P137" s="105">
        <v>3389</v>
      </c>
      <c r="Q137" s="104">
        <f>ROUND((P137-P136)/P136*100,2)</f>
        <v>62.08</v>
      </c>
      <c r="R137" s="106">
        <f>ROUND((P137-P125)/P125*100,2)</f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2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>ROUND((G138-G137)/G137*100,2)</f>
        <v>-47.25</v>
      </c>
      <c r="I138" s="104">
        <f>(ROUND((G138-G126)/G126*100,2))</f>
        <v>-11.3</v>
      </c>
      <c r="J138" s="105">
        <v>841663</v>
      </c>
      <c r="K138" s="104">
        <f>ROUND((J138-J137)/J137*100,2)</f>
        <v>-35.65</v>
      </c>
      <c r="L138" s="104">
        <f>ROUND((J138-J126)/J126*100,2)</f>
        <v>-12.82</v>
      </c>
      <c r="M138" s="103">
        <v>2964</v>
      </c>
      <c r="N138" s="104">
        <f>ROUND((M138-M137)/M137*100,2)</f>
        <v>-36.35</v>
      </c>
      <c r="O138" s="104">
        <f>ROUND((M138-M126)/M126*100,2)</f>
        <v>-6.14</v>
      </c>
      <c r="P138" s="105">
        <v>2272</v>
      </c>
      <c r="Q138" s="104">
        <f>ROUND((P138-P137)/P137*100,2)</f>
        <v>-32.96</v>
      </c>
      <c r="R138" s="106">
        <f>ROUND((P138-P126)/P126*100,2)</f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86" customFormat="1" ht="18.75" customHeight="1" x14ac:dyDescent="0.25">
      <c r="A139" s="77"/>
      <c r="B139" s="112" t="s">
        <v>146</v>
      </c>
      <c r="C139" s="113"/>
      <c r="D139" s="78">
        <f>M139/G139*100</f>
        <v>7.2979071328773584E-2</v>
      </c>
      <c r="E139" s="79">
        <f>P139/J139*100</f>
        <v>0.27019257579909572</v>
      </c>
      <c r="F139" s="87">
        <f>16+20+24+17</f>
        <v>77</v>
      </c>
      <c r="G139" s="80">
        <f>G135+G136+G137+G138</f>
        <v>19531627</v>
      </c>
      <c r="H139" s="25" t="s">
        <v>14</v>
      </c>
      <c r="I139" s="81">
        <f>(G139-G140)/G140*100</f>
        <v>-9.9980227019255175</v>
      </c>
      <c r="J139" s="82">
        <f>J135+J136+J137+J138</f>
        <v>4167398</v>
      </c>
      <c r="K139" s="25" t="s">
        <v>14</v>
      </c>
      <c r="L139" s="81">
        <f>(J139-J140)/J140*100</f>
        <v>-8.8214032855291258</v>
      </c>
      <c r="M139" s="80">
        <f>M135+M136+M137+M138</f>
        <v>14254</v>
      </c>
      <c r="N139" s="25" t="s">
        <v>14</v>
      </c>
      <c r="O139" s="81">
        <f>(M139-M140)/M140*100</f>
        <v>-2.8555850882573437</v>
      </c>
      <c r="P139" s="82">
        <f>P135+P136+P137+P138</f>
        <v>11260</v>
      </c>
      <c r="Q139" s="25" t="s">
        <v>14</v>
      </c>
      <c r="R139" s="83">
        <f>(P139-P140)/P140*100</f>
        <v>-3.7771321141685181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1:49" s="52" customFormat="1" ht="14.1" customHeight="1" thickBot="1" x14ac:dyDescent="0.3">
      <c r="A140" s="49"/>
      <c r="B140" s="114" t="s">
        <v>147</v>
      </c>
      <c r="C140" s="115"/>
      <c r="D140" s="67">
        <f>M140/G140*100</f>
        <v>6.7613364360001704E-2</v>
      </c>
      <c r="E140" s="68">
        <f>P140/J140*100</f>
        <v>0.25602832720866547</v>
      </c>
      <c r="F140" s="69">
        <f>21+15+23+19</f>
        <v>78</v>
      </c>
      <c r="G140" s="70">
        <f>G123+G124+G125+G126</f>
        <v>21701331</v>
      </c>
      <c r="H140" s="97" t="s">
        <v>14</v>
      </c>
      <c r="I140" s="71">
        <f>(G140-G107-G108-G109-G111)/(G107+G108+G109+G111)*100</f>
        <v>-3.2477903061480164</v>
      </c>
      <c r="J140" s="72">
        <f>J123+J124+J125+J126</f>
        <v>4570588</v>
      </c>
      <c r="K140" s="97" t="s">
        <v>14</v>
      </c>
      <c r="L140" s="71">
        <f>(J140-J107-J108-J109-J111)/(J107+J108+J109+J111)*100</f>
        <v>2.7142513307874561</v>
      </c>
      <c r="M140" s="70">
        <f>M123+M124+M125+M126</f>
        <v>14673</v>
      </c>
      <c r="N140" s="97" t="s">
        <v>14</v>
      </c>
      <c r="O140" s="71">
        <f>(M140-M107-M108-M109-M111)/(M107+M108+M109+M111)*100</f>
        <v>-12.665912743289089</v>
      </c>
      <c r="P140" s="72">
        <f>P123+P124+P125+P126</f>
        <v>11702</v>
      </c>
      <c r="Q140" s="97" t="s">
        <v>14</v>
      </c>
      <c r="R140" s="73">
        <f>(P140-P107-P108-P109-P111)/(P107+P108+P109+P111)*100</f>
        <v>9.6925384326959136</v>
      </c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s="52" customFormat="1" ht="14.1" customHeight="1" x14ac:dyDescent="0.25">
      <c r="A141" s="49"/>
      <c r="B141" s="62"/>
      <c r="C141" s="62"/>
      <c r="D141" s="54"/>
      <c r="E141" s="54"/>
      <c r="F141" s="63"/>
      <c r="G141" s="64"/>
      <c r="H141" s="65"/>
      <c r="I141" s="66"/>
      <c r="J141" s="64"/>
      <c r="K141" s="65"/>
      <c r="L141" s="66"/>
      <c r="M141" s="64"/>
      <c r="N141" s="65"/>
      <c r="O141" s="66"/>
      <c r="P141" s="64"/>
      <c r="Q141" s="65"/>
      <c r="R141" s="66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1:49" ht="13.5" customHeight="1" x14ac:dyDescent="0.25">
      <c r="A142" s="1"/>
      <c r="B142" s="41" t="s">
        <v>60</v>
      </c>
      <c r="C142" s="42" t="s">
        <v>122</v>
      </c>
      <c r="D142" s="43"/>
      <c r="E142" s="44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" x14ac:dyDescent="0.25">
      <c r="A143" s="1"/>
      <c r="B143" s="41" t="s">
        <v>61</v>
      </c>
      <c r="C143" s="42" t="s">
        <v>62</v>
      </c>
      <c r="D143" s="43"/>
      <c r="E143" s="44"/>
      <c r="F143" s="44"/>
      <c r="G143" s="44"/>
      <c r="H143" s="44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3.5" customHeight="1" x14ac:dyDescent="0.25">
      <c r="A144" s="1"/>
      <c r="B144" s="48" t="s">
        <v>116</v>
      </c>
      <c r="C144" s="1" t="s">
        <v>117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3.5" customHeight="1" x14ac:dyDescent="0.25">
      <c r="A145" s="1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3.5" customHeight="1" x14ac:dyDescent="0.25">
      <c r="A146" s="1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5.25" customHeight="1" x14ac:dyDescent="0.25">
      <c r="A147" s="1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3.5" customHeight="1" x14ac:dyDescent="0.25">
      <c r="A148" s="1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3.5" customHeight="1" x14ac:dyDescent="0.25">
      <c r="A149" s="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3.5" customHeight="1" x14ac:dyDescent="0.25">
      <c r="A150" s="1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8" customHeight="1" x14ac:dyDescent="0.25"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 x14ac:dyDescent="0.25"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5.75" customHeight="1" x14ac:dyDescent="0.25"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0.15" customHeight="1" x14ac:dyDescent="0.25"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 x14ac:dyDescent="0.25"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8" spans="1:49" ht="7.15" customHeight="1" x14ac:dyDescent="0.25"/>
    <row r="159" spans="1:49" ht="15.75" customHeight="1" x14ac:dyDescent="0.25"/>
    <row r="160" spans="1:49" ht="17.649999999999999" customHeight="1" x14ac:dyDescent="0.25"/>
    <row r="161" ht="17.100000000000001" customHeight="1" x14ac:dyDescent="0.25"/>
    <row r="162" ht="7.7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8.65" customHeight="1" x14ac:dyDescent="0.25"/>
    <row r="167" ht="14.25" customHeight="1" x14ac:dyDescent="0.25"/>
    <row r="168" ht="16.5" customHeight="1" x14ac:dyDescent="0.25"/>
    <row r="169" ht="12.75" customHeight="1" x14ac:dyDescent="0.25"/>
    <row r="170" ht="11.1" customHeight="1" x14ac:dyDescent="0.25"/>
    <row r="171" ht="10.7" customHeight="1" x14ac:dyDescent="0.25"/>
    <row r="172" ht="14.1" customHeight="1" x14ac:dyDescent="0.25"/>
  </sheetData>
  <protectedRanges>
    <protectedRange sqref="A126:XFD134 A141:XFD144 A135:A138 C135:XFD138 A139:G140 I139:J140 L139:M140 O139:P140 R139:XFD140" name="範圍1"/>
  </protectedRanges>
  <mergeCells count="10">
    <mergeCell ref="B139:C139"/>
    <mergeCell ref="B140:C140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何啟嘉</cp:lastModifiedBy>
  <cp:revision>74</cp:revision>
  <cp:lastPrinted>2023-05-17T08:03:13Z</cp:lastPrinted>
  <dcterms:created xsi:type="dcterms:W3CDTF">1998-09-21T15:00:50Z</dcterms:created>
  <dcterms:modified xsi:type="dcterms:W3CDTF">2023-05-25T06:45:22Z</dcterms:modified>
  <dc:language>zh-TW</dc:language>
</cp:coreProperties>
</file>