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20427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9" i="1" l="1"/>
  <c r="P139" i="1"/>
  <c r="O139" i="1"/>
  <c r="M139" i="1"/>
  <c r="L139" i="1"/>
  <c r="J139" i="1"/>
  <c r="I139" i="1"/>
  <c r="G139" i="1"/>
  <c r="F139" i="1"/>
  <c r="P138" i="1" l="1"/>
  <c r="M138" i="1"/>
  <c r="J138" i="1"/>
  <c r="G138" i="1"/>
  <c r="F138" i="1"/>
  <c r="H137" i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38" i="1" l="1"/>
  <c r="O138" i="1"/>
  <c r="I138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38" i="1" l="1"/>
  <c r="D139" i="1"/>
  <c r="I131" i="1" l="1"/>
  <c r="R131" i="1" l="1"/>
  <c r="Q131" i="1"/>
  <c r="O131" i="1"/>
  <c r="N131" i="1"/>
  <c r="L131" i="1"/>
  <c r="K131" i="1"/>
  <c r="H131" i="1"/>
  <c r="E139" i="1" l="1"/>
  <c r="L138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38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<sst xmlns="http://schemas.openxmlformats.org/spreadsheetml/2006/main" count="336" uniqueCount="146">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</sst>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0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1"/>
  <sheetViews>
    <sheetView showGridLines="0" tabSelected="1" zoomScale="115" zoomScaleNormal="115" workbookViewId="0">
      <pane xSplit="3" ySplit="5" topLeftCell="I70" activePane="bottomRight" state="frozen"/>
      <selection pane="topRight" activeCell="D1" sqref="D1"/>
      <selection pane="bottomLeft" activeCell="A6" sqref="A6"/>
      <selection pane="bottomRight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4" t="s">
        <v>2</v>
      </c>
      <c r="E3" s="104"/>
      <c r="F3" s="5" t="s">
        <v>3</v>
      </c>
      <c r="G3" s="104" t="s">
        <v>4</v>
      </c>
      <c r="H3" s="104"/>
      <c r="I3" s="104"/>
      <c r="J3" s="104"/>
      <c r="K3" s="104"/>
      <c r="L3" s="104"/>
      <c r="M3" s="105" t="s">
        <v>118</v>
      </c>
      <c r="N3" s="105"/>
      <c r="O3" s="105"/>
      <c r="P3" s="105"/>
      <c r="Q3" s="105"/>
      <c r="R3" s="105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06" t="s">
        <v>9</v>
      </c>
      <c r="I4" s="106"/>
      <c r="J4" s="12" t="s">
        <v>10</v>
      </c>
      <c r="K4" s="107" t="s">
        <v>9</v>
      </c>
      <c r="L4" s="107"/>
      <c r="M4" s="10" t="s">
        <v>8</v>
      </c>
      <c r="N4" s="108" t="s">
        <v>9</v>
      </c>
      <c r="O4" s="108"/>
      <c r="P4" s="12" t="s">
        <v>10</v>
      </c>
      <c r="Q4" s="109" t="s">
        <v>9</v>
      </c>
      <c r="R4" s="109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19.5" customHeight="1" x14ac:dyDescent="0.25">
      <c r="A126" s="77"/>
      <c r="B126" s="95" t="s">
        <v>78</v>
      </c>
      <c r="C126" s="47"/>
      <c r="D126" s="78">
        <v>0.08</v>
      </c>
      <c r="E126" s="79">
        <v>0.24</v>
      </c>
      <c r="F126" s="92" t="s">
        <v>127</v>
      </c>
      <c r="G126" s="80">
        <v>3883392</v>
      </c>
      <c r="H126" s="88">
        <v>-45.1</v>
      </c>
      <c r="I126" s="88">
        <v>-9.7799999999999994</v>
      </c>
      <c r="J126" s="82">
        <v>965441</v>
      </c>
      <c r="K126" s="88">
        <v>-31.59</v>
      </c>
      <c r="L126" s="88">
        <v>-3.78</v>
      </c>
      <c r="M126" s="80">
        <v>3158</v>
      </c>
      <c r="N126" s="88">
        <v>-31.15</v>
      </c>
      <c r="O126" s="88">
        <v>-16.260000000000002</v>
      </c>
      <c r="P126" s="82">
        <v>2282</v>
      </c>
      <c r="Q126" s="88">
        <v>-31.16</v>
      </c>
      <c r="R126" s="89">
        <v>-1.68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2.75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>ROUND((G135-G134)/G134*100,2)</f>
        <v>38.6</v>
      </c>
      <c r="I135" s="88">
        <f>(ROUND((G135-G123)/G123*100,2))</f>
        <v>2.08</v>
      </c>
      <c r="J135" s="82">
        <v>1130774</v>
      </c>
      <c r="K135" s="88">
        <f>ROUND((J135-J134)/J134*100,2)</f>
        <v>5.52</v>
      </c>
      <c r="L135" s="88">
        <f>ROUND((J135-J123)/J123*100,2)</f>
        <v>-10.42</v>
      </c>
      <c r="M135" s="80">
        <v>4122</v>
      </c>
      <c r="N135" s="88">
        <f>ROUND((M135-M134)/M134*100,2)</f>
        <v>1.43</v>
      </c>
      <c r="O135" s="88">
        <f>ROUND((M135-M123)/M123*100,2)</f>
        <v>1.9</v>
      </c>
      <c r="P135" s="82">
        <v>3508</v>
      </c>
      <c r="Q135" s="88">
        <f>ROUND((P135-P134)/P134*100,2)</f>
        <v>19.690000000000001</v>
      </c>
      <c r="R135" s="89">
        <f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>ROUND((G136-G135)/G135*100,2)</f>
        <v>-42.03</v>
      </c>
      <c r="I136" s="88">
        <f>(ROUND((G136-G124)/G124*100,2))</f>
        <v>-27.22</v>
      </c>
      <c r="J136" s="82">
        <v>886927</v>
      </c>
      <c r="K136" s="88">
        <f>ROUND((J136-J135)/J135*100,2)</f>
        <v>-21.56</v>
      </c>
      <c r="L136" s="88">
        <f>ROUND((J136-J124)/J124*100,2)</f>
        <v>-4.8</v>
      </c>
      <c r="M136" s="80">
        <v>2511</v>
      </c>
      <c r="N136" s="88">
        <f>ROUND((M136-M135)/M135*100,2)</f>
        <v>-39.08</v>
      </c>
      <c r="O136" s="88">
        <f>ROUND((M136-M124)/M124*100,2)</f>
        <v>-12.9</v>
      </c>
      <c r="P136" s="82">
        <v>2091</v>
      </c>
      <c r="Q136" s="88">
        <f>ROUND((P136-P135)/P135*100,2)</f>
        <v>-40.39</v>
      </c>
      <c r="R136" s="89">
        <f>ROUND((P136-P124)/P124*100,2)</f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customHeight="1" x14ac:dyDescent="0.25">
      <c r="A137" s="77"/>
      <c r="B137" s="98" t="s">
        <v>142</v>
      </c>
      <c r="C137" s="47"/>
      <c r="D137" s="78">
        <f>M137/G137*100</f>
        <v>7.1309266927873677E-2</v>
      </c>
      <c r="E137" s="79">
        <v>0.26</v>
      </c>
      <c r="F137" s="92" t="s">
        <v>143</v>
      </c>
      <c r="G137" s="80">
        <v>6530708</v>
      </c>
      <c r="H137" s="88">
        <f>ROUND((G137-G136)/G136*100,2)</f>
        <v>86.23</v>
      </c>
      <c r="I137" s="88">
        <f>(ROUND((G137-G125)/G125*100,2))</f>
        <v>-7.67</v>
      </c>
      <c r="J137" s="82">
        <v>1308034</v>
      </c>
      <c r="K137" s="88">
        <f>ROUND((J137-J136)/J136*100,2)</f>
        <v>47.48</v>
      </c>
      <c r="L137" s="88">
        <f>ROUND((J137-J125)/J125*100,2)</f>
        <v>-7.31</v>
      </c>
      <c r="M137" s="80">
        <v>4657</v>
      </c>
      <c r="N137" s="88">
        <f>ROUND((M137-M136)/M136*100,2)</f>
        <v>85.46</v>
      </c>
      <c r="O137" s="88">
        <f>ROUND((M137-M125)/M125*100,2)</f>
        <v>1.53</v>
      </c>
      <c r="P137" s="82">
        <v>3389</v>
      </c>
      <c r="Q137" s="88">
        <f>ROUND((P137-P136)/P136*100,2)</f>
        <v>62.08</v>
      </c>
      <c r="R137" s="89">
        <f>ROUND((P137-P125)/P125*100,2)</f>
        <v>2.23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8.75" customHeight="1" x14ac:dyDescent="0.25">
      <c r="A138" s="77"/>
      <c r="B138" s="99" t="s">
        <v>144</v>
      </c>
      <c r="C138" s="100"/>
      <c r="D138" s="78">
        <f>M138/G138*100</f>
        <v>7.0181266587239791E-2</v>
      </c>
      <c r="E138" s="79">
        <f>P138/J138*100</f>
        <v>0.27025604866292713</v>
      </c>
      <c r="F138" s="87">
        <f>16+20+24</f>
        <v>60</v>
      </c>
      <c r="G138" s="80">
        <f>G135+G136+G137</f>
        <v>16086914</v>
      </c>
      <c r="H138" s="25" t="s">
        <v>14</v>
      </c>
      <c r="I138" s="81">
        <f>(G138-G139)/G139*100</f>
        <v>-9.7150686170830411</v>
      </c>
      <c r="J138" s="82">
        <f>J135+J136+J137</f>
        <v>3325735</v>
      </c>
      <c r="K138" s="25" t="s">
        <v>14</v>
      </c>
      <c r="L138" s="81">
        <f>(J138-J139)/J139*100</f>
        <v>-7.7503635774075237</v>
      </c>
      <c r="M138" s="80">
        <f>M135+M136+M137</f>
        <v>11290</v>
      </c>
      <c r="N138" s="25" t="s">
        <v>14</v>
      </c>
      <c r="O138" s="81">
        <f>(M138-M139)/M139*100</f>
        <v>-1.9539730785931395</v>
      </c>
      <c r="P138" s="82">
        <f>P135+P136+P137</f>
        <v>8988</v>
      </c>
      <c r="Q138" s="25" t="s">
        <v>14</v>
      </c>
      <c r="R138" s="83">
        <f>(P138-P139)/P139*100</f>
        <v>-4.5859872611464967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52" customFormat="1" ht="14.1" customHeight="1" thickBot="1" x14ac:dyDescent="0.3">
      <c r="A139" s="49"/>
      <c r="B139" s="101" t="s">
        <v>145</v>
      </c>
      <c r="C139" s="102"/>
      <c r="D139" s="67">
        <f>M139/G139*100</f>
        <v>6.462588069248637E-2</v>
      </c>
      <c r="E139" s="68">
        <f>P139/J139*100</f>
        <v>0.26129309012919583</v>
      </c>
      <c r="F139" s="69">
        <f>21+15+23</f>
        <v>59</v>
      </c>
      <c r="G139" s="70">
        <f>G123+G124+G125</f>
        <v>17817939</v>
      </c>
      <c r="H139" s="97" t="s">
        <v>14</v>
      </c>
      <c r="I139" s="71">
        <f>(G139-G107-G108-G109)/(G107+G108+G109)*100</f>
        <v>-1.6965865625537746</v>
      </c>
      <c r="J139" s="72">
        <f>J123+J124+J125</f>
        <v>3605147</v>
      </c>
      <c r="K139" s="97" t="s">
        <v>14</v>
      </c>
      <c r="L139" s="71">
        <f>(J139-J107-J108-J109)/(J107+J108+J109)*100</f>
        <v>4.6043476494722118</v>
      </c>
      <c r="M139" s="70">
        <f>M123+M124+M125</f>
        <v>11515</v>
      </c>
      <c r="N139" s="97" t="s">
        <v>14</v>
      </c>
      <c r="O139" s="71">
        <f>(M139-M107-M108-M109)/(M107+M108+M109)*100</f>
        <v>-11.627014581734459</v>
      </c>
      <c r="P139" s="72">
        <f>P123+P124+P125</f>
        <v>9420</v>
      </c>
      <c r="Q139" s="97" t="s">
        <v>14</v>
      </c>
      <c r="R139" s="73">
        <f>(P139-P107-P108-P109)/(P107+P108+P109)*100</f>
        <v>12.854917934587275</v>
      </c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</row>
    <row r="140" spans="1:49" s="52" customFormat="1" ht="14.1" customHeight="1" x14ac:dyDescent="0.25">
      <c r="A140" s="49"/>
      <c r="B140" s="62"/>
      <c r="C140" s="62"/>
      <c r="D140" s="54"/>
      <c r="E140" s="54"/>
      <c r="F140" s="63"/>
      <c r="G140" s="64"/>
      <c r="H140" s="65"/>
      <c r="I140" s="66"/>
      <c r="J140" s="64"/>
      <c r="K140" s="65"/>
      <c r="L140" s="66"/>
      <c r="M140" s="64"/>
      <c r="N140" s="65"/>
      <c r="O140" s="66"/>
      <c r="P140" s="64"/>
      <c r="Q140" s="65"/>
      <c r="R140" s="66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</row>
    <row r="141" spans="1:49" ht="13.5" customHeight="1" x14ac:dyDescent="0.25">
      <c r="A141" s="1"/>
      <c r="B141" s="41" t="s">
        <v>60</v>
      </c>
      <c r="C141" s="42" t="s">
        <v>122</v>
      </c>
      <c r="D141" s="43"/>
      <c r="E141" s="44"/>
      <c r="F141" s="44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5" x14ac:dyDescent="0.25">
      <c r="A142" s="1"/>
      <c r="B142" s="41" t="s">
        <v>61</v>
      </c>
      <c r="C142" s="42" t="s">
        <v>62</v>
      </c>
      <c r="D142" s="43"/>
      <c r="E142" s="44"/>
      <c r="F142" s="44"/>
      <c r="G142" s="44"/>
      <c r="H142" s="44"/>
      <c r="I142" s="44"/>
      <c r="J142" s="46"/>
      <c r="K142" s="46"/>
      <c r="L142" s="46"/>
      <c r="M142" s="46"/>
      <c r="N142" s="46"/>
      <c r="O142" s="46"/>
      <c r="P142" s="46"/>
      <c r="Q142" s="46"/>
      <c r="R142" s="46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B143" s="48" t="s">
        <v>116</v>
      </c>
      <c r="C143" s="1" t="s">
        <v>117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5.2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2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2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2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8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5.75" customHeight="1" x14ac:dyDescent="0.25"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0.15" customHeight="1" x14ac:dyDescent="0.25"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5.75" customHeight="1" x14ac:dyDescent="0.25"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7" spans="1:49" ht="7.15" customHeight="1" x14ac:dyDescent="0.25"/>
    <row r="158" spans="1:49" ht="15.75" customHeight="1" x14ac:dyDescent="0.25"/>
    <row r="159" spans="1:49" ht="17.649999999999999" customHeight="1" x14ac:dyDescent="0.25"/>
    <row r="160" spans="1:49" ht="17.100000000000001" customHeight="1" x14ac:dyDescent="0.25"/>
    <row r="161" ht="7.7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8.65" customHeight="1" x14ac:dyDescent="0.25"/>
    <row r="166" ht="14.25" customHeight="1" x14ac:dyDescent="0.25"/>
    <row r="167" ht="16.5" customHeight="1" x14ac:dyDescent="0.25"/>
    <row r="168" ht="12.75" customHeight="1" x14ac:dyDescent="0.25"/>
    <row r="169" ht="11.1" customHeight="1" x14ac:dyDescent="0.25"/>
    <row r="170" ht="10.7" customHeight="1" x14ac:dyDescent="0.25"/>
    <row r="171" ht="14.1" customHeight="1" x14ac:dyDescent="0.25"/>
  </sheetData>
  <protectedRanges>
    <protectedRange sqref="A126:XFD134 A140:XFD143 A135:A137 C135:XFD137 A138:G139 I138:J139 L138:M139 O138:P139 R138:XFD139" name="範圍1"/>
  </protectedRanges>
  <mergeCells count="10">
    <mergeCell ref="B138:C138"/>
    <mergeCell ref="B139:C13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2023-04-20T05:31:44Z</cp:lastPrinted>
  <dcterms:created xsi:type="dcterms:W3CDTF">1998-09-21T15:00:50Z</dcterms:created>
  <dcterms:modified xsi:type="dcterms:W3CDTF">2023-04-26T07:55:51Z</dcterms:modified>
  <dc:language>zh-TW</dc:language>
</cp:coreProperties>
</file>