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bc14793\Desktop\國家風險統計\1120331\編輯\"/>
    </mc:Choice>
  </mc:AlternateContent>
  <bookViews>
    <workbookView xWindow="0" yWindow="0" windowWidth="28800" windowHeight="1225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附表2!$A$1:$I$18</definedName>
    <definedName name="_xlnm.Print_Area" localSheetId="2">附表3!$A$1:$G$12</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34" l="1"/>
  <c r="C9" i="33" l="1"/>
  <c r="E9" i="33"/>
  <c r="D9" i="34" l="1"/>
  <c r="E7" i="34" s="1"/>
  <c r="D9" i="33"/>
  <c r="E8" i="34" l="1"/>
  <c r="E5" i="34"/>
  <c r="E6" i="34"/>
  <c r="E9" i="34" l="1"/>
  <c r="B9" i="34"/>
  <c r="G16" i="35" l="1"/>
  <c r="D16" i="35"/>
  <c r="E4" i="37"/>
  <c r="B4" i="37"/>
  <c r="G16" i="37" l="1"/>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5" i="33" l="1"/>
  <c r="F6" i="33"/>
  <c r="F6" i="34"/>
  <c r="F7" i="34"/>
  <c r="F5" i="34"/>
  <c r="F16" i="35"/>
  <c r="G7" i="34" l="1"/>
  <c r="G6" i="34"/>
  <c r="G5" i="34"/>
  <c r="F16" i="37" l="1"/>
  <c r="C16" i="37"/>
  <c r="D16" i="37"/>
  <c r="C16" i="35"/>
  <c r="H16" i="35" s="1"/>
  <c r="I16" i="35" s="1"/>
  <c r="H16" i="37" l="1"/>
  <c r="I16" i="37" s="1"/>
  <c r="F8" i="33"/>
  <c r="G8" i="33" s="1"/>
  <c r="G6" i="33"/>
  <c r="F7" i="33" l="1"/>
  <c r="G7" i="33" l="1"/>
  <c r="G5" i="33"/>
</calcChain>
</file>

<file path=xl/sharedStrings.xml><?xml version="1.0" encoding="utf-8"?>
<sst xmlns="http://schemas.openxmlformats.org/spreadsheetml/2006/main" count="93" uniqueCount="49">
  <si>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</si>
  <si>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</si>
  <si>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</si>
  <si>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</si>
  <si>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</si>
  <si>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</si>
  <si>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</si>
  <si>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</si>
  <si>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</si>
  <si>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</si>
  <si>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</si>
  <si>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</si>
  <si>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</si>
  <si>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</si>
  <si>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</si>
  <si>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</si>
  <si>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</si>
  <si>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</si>
  <si>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</si>
  <si>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</si>
  <si>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</si>
  <si>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</si>
  <si>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</si>
  <si>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</si>
  <si>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</si>
  <si>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</si>
  <si>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</si>
  <si>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</si>
  <si>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</si>
  <si>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</si>
  <si>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</si>
  <si>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</si>
  <si>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</si>
  <si>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</si>
  <si>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</si>
  <si>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</si>
  <si>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</si>
  <si>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</si>
  <si>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</si>
  <si>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</si>
  <si>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</si>
  <si>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</si>
  <si>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</si>
  <si>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t>111.9.30</t>
    <phoneticPr fontId="3" type="noConversion"/>
  </si>
  <si>
    <t>111.12.31</t>
    <phoneticPr fontId="3" type="noConversion"/>
  </si>
  <si>
    <t>111.12.31</t>
    <phoneticPr fontId="2" type="noConversion"/>
  </si>
  <si>
    <t>111.9.30</t>
    <phoneticPr fontId="2"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</si>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</sst>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93">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9" fontId="10" fillId="0" borderId="2" xfId="2" applyNumberFormat="1" applyFont="1" applyFill="1" applyBorder="1" applyAlignment="1">
      <alignment horizontal="right" vertical="center" wrapText="1"/>
    </xf>
    <xf numFmtId="178" fontId="10" fillId="0" borderId="0" xfId="3" applyNumberFormat="1" applyFont="1" applyFill="1">
      <alignment vertical="center"/>
    </xf>
    <xf numFmtId="180" fontId="10" fillId="0" borderId="0" xfId="1" applyNumberFormat="1" applyFont="1" applyFill="1">
      <alignment vertical="center"/>
    </xf>
    <xf numFmtId="179" fontId="10" fillId="0" borderId="11" xfId="2" applyNumberFormat="1" applyFont="1" applyFill="1" applyBorder="1" applyAlignment="1">
      <alignment horizontal="right" vertical="center" wrapText="1"/>
    </xf>
    <xf numFmtId="179" fontId="10" fillId="0" borderId="8" xfId="2" applyNumberFormat="1" applyFont="1" applyFill="1" applyBorder="1" applyAlignment="1">
      <alignment horizontal="right" vertical="center" wrapText="1"/>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2" borderId="8" xfId="0" applyFont="1" applyFill="1" applyBorder="1" applyAlignment="1">
      <alignment horizontal="center"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0" fillId="0" borderId="2" xfId="2" applyFont="1" applyBorder="1" applyAlignment="1">
      <alignment horizontal="right" vertical="center" wrapText="1"/>
    </xf>
    <xf numFmtId="0" fontId="10" fillId="0" borderId="11" xfId="2" applyFont="1" applyBorder="1" applyAlignment="1">
      <alignment horizontal="right" vertical="center" wrapText="1"/>
    </xf>
    <xf numFmtId="0" fontId="10" fillId="0" borderId="7" xfId="2" applyFont="1" applyBorder="1" applyAlignment="1">
      <alignment horizontal="right" vertical="center" wrapText="1"/>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2" fontId="10" fillId="0" borderId="7" xfId="2" applyNumberFormat="1" applyFont="1" applyBorder="1" applyAlignment="1">
      <alignment horizontal="right" vertical="center" wrapText="1"/>
    </xf>
    <xf numFmtId="177" fontId="10" fillId="0" borderId="9" xfId="2" applyNumberFormat="1" applyFont="1" applyFill="1" applyBorder="1" applyAlignment="1">
      <alignment horizontal="right" vertical="center" wrapText="1"/>
    </xf>
    <xf numFmtId="177" fontId="10" fillId="0" borderId="10" xfId="2" applyNumberFormat="1" applyFont="1" applyFill="1" applyBorder="1" applyAlignment="1">
      <alignment horizontal="right" vertical="center" wrapText="1"/>
    </xf>
    <xf numFmtId="177" fontId="10" fillId="0" borderId="11" xfId="2" applyNumberFormat="1" applyFont="1" applyFill="1" applyBorder="1" applyAlignment="1">
      <alignment horizontal="right" vertical="center" wrapText="1"/>
    </xf>
    <xf numFmtId="177" fontId="10" fillId="0" borderId="8" xfId="2" applyNumberFormat="1" applyFont="1" applyFill="1" applyBorder="1" applyAlignment="1">
      <alignment horizontal="right" vertical="center" wrapText="1"/>
    </xf>
    <xf numFmtId="177" fontId="10" fillId="0" borderId="9" xfId="2" applyNumberFormat="1" applyFont="1" applyFill="1" applyBorder="1" applyAlignment="1">
      <alignment vertical="center" wrapText="1"/>
    </xf>
    <xf numFmtId="177" fontId="10" fillId="0" borderId="10" xfId="2" applyNumberFormat="1" applyFont="1" applyFill="1" applyBorder="1" applyAlignment="1">
      <alignment vertical="center" wrapText="1"/>
    </xf>
    <xf numFmtId="177" fontId="10" fillId="0" borderId="11" xfId="2" applyNumberFormat="1" applyFont="1" applyFill="1" applyBorder="1" applyAlignment="1">
      <alignment vertical="center" wrapText="1"/>
    </xf>
    <xf numFmtId="177" fontId="10" fillId="0" borderId="8" xfId="2" applyNumberFormat="1" applyFont="1" applyFill="1" applyBorder="1" applyAlignment="1">
      <alignment vertical="center" wrapText="1"/>
    </xf>
    <xf numFmtId="43" fontId="10" fillId="3" borderId="8" xfId="1" applyFont="1" applyFill="1" applyBorder="1">
      <alignment vertical="center"/>
    </xf>
    <xf numFmtId="43" fontId="10" fillId="0" borderId="8" xfId="1" applyFont="1" applyBorder="1">
      <alignment vertical="center"/>
    </xf>
    <xf numFmtId="177" fontId="10" fillId="2" borderId="8" xfId="0" applyNumberFormat="1" applyFont="1" applyFill="1" applyBorder="1">
      <alignment vertical="center"/>
    </xf>
    <xf numFmtId="177" fontId="10" fillId="0" borderId="2" xfId="2" applyNumberFormat="1" applyFont="1" applyBorder="1" applyAlignment="1">
      <alignment horizontal="right" vertical="center" wrapText="1"/>
    </xf>
    <xf numFmtId="177" fontId="10" fillId="0" borderId="11" xfId="2" applyNumberFormat="1" applyFont="1" applyBorder="1" applyAlignment="1">
      <alignment horizontal="right" vertical="center" wrapText="1"/>
    </xf>
    <xf numFmtId="177" fontId="10" fillId="0" borderId="7" xfId="2" applyNumberFormat="1" applyFont="1" applyBorder="1" applyAlignment="1">
      <alignment horizontal="right" vertical="center" wrapText="1"/>
    </xf>
    <xf numFmtId="177" fontId="10" fillId="0" borderId="6" xfId="2" applyNumberFormat="1" applyFont="1" applyBorder="1" applyAlignment="1">
      <alignment horizontal="right" vertical="center" wrapText="1"/>
    </xf>
    <xf numFmtId="43" fontId="10" fillId="3" borderId="8" xfId="1" applyNumberFormat="1" applyFont="1" applyFill="1" applyBorder="1">
      <alignment vertical="center"/>
    </xf>
    <xf numFmtId="43" fontId="10" fillId="0" borderId="8" xfId="1" applyNumberFormat="1" applyFont="1" applyBorder="1">
      <alignment vertical="center"/>
    </xf>
    <xf numFmtId="177" fontId="10" fillId="0" borderId="9" xfId="2" applyNumberFormat="1" applyFont="1" applyBorder="1" applyAlignment="1">
      <alignment horizontal="right" vertical="center" wrapText="1"/>
    </xf>
    <xf numFmtId="2" fontId="10" fillId="0" borderId="9" xfId="2" applyNumberFormat="1" applyFont="1" applyBorder="1" applyAlignment="1">
      <alignment horizontal="right" vertical="center" wrapText="1"/>
    </xf>
    <xf numFmtId="177" fontId="10" fillId="0" borderId="10" xfId="2" applyNumberFormat="1" applyFont="1" applyBorder="1" applyAlignment="1">
      <alignment horizontal="right" vertical="center" wrapText="1"/>
    </xf>
    <xf numFmtId="2" fontId="10" fillId="0" borderId="10" xfId="2" applyNumberFormat="1" applyFont="1" applyBorder="1" applyAlignment="1">
      <alignment horizontal="right" vertical="center" wrapText="1"/>
    </xf>
    <xf numFmtId="2" fontId="10" fillId="0" borderId="6" xfId="2" applyNumberFormat="1" applyFont="1" applyBorder="1" applyAlignment="1">
      <alignment horizontal="righ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activeCell="B9" sqref="B9"/>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72" t="s">
        <v>34</v>
      </c>
      <c r="B1" s="72"/>
      <c r="C1" s="72"/>
      <c r="D1" s="72"/>
      <c r="E1" s="72"/>
      <c r="F1" s="72"/>
      <c r="G1" s="72"/>
    </row>
    <row r="2" spans="1:10" ht="20.100000000000001" customHeight="1">
      <c r="G2" s="13" t="s">
        <v>47</v>
      </c>
    </row>
    <row r="3" spans="1:10" s="20" customFormat="1" ht="27" customHeight="1">
      <c r="A3" s="73" t="s">
        <v>6</v>
      </c>
      <c r="B3" s="75" t="s">
        <v>44</v>
      </c>
      <c r="C3" s="76"/>
      <c r="D3" s="75" t="s">
        <v>43</v>
      </c>
      <c r="E3" s="76"/>
      <c r="F3" s="70" t="s">
        <v>0</v>
      </c>
      <c r="G3" s="71"/>
    </row>
    <row r="4" spans="1:10" s="20" customFormat="1" ht="27" customHeight="1">
      <c r="A4" s="74"/>
      <c r="B4" s="4" t="s">
        <v>1</v>
      </c>
      <c r="C4" s="18" t="s">
        <v>2</v>
      </c>
      <c r="D4" s="4" t="s">
        <v>1</v>
      </c>
      <c r="E4" s="18" t="s">
        <v>2</v>
      </c>
      <c r="F4" s="8" t="s">
        <v>1</v>
      </c>
      <c r="G4" s="4" t="s">
        <v>3</v>
      </c>
    </row>
    <row r="5" spans="1:10" s="20" customFormat="1" ht="33" customHeight="1">
      <c r="A5" s="16" t="s">
        <v>8</v>
      </c>
      <c r="B5" s="48">
        <v>1517.7</v>
      </c>
      <c r="C5" s="21">
        <v>29.03</v>
      </c>
      <c r="D5" s="48">
        <v>1519.08</v>
      </c>
      <c r="E5" s="21">
        <v>29.64</v>
      </c>
      <c r="F5" s="52">
        <f>B5-D5</f>
        <v>-1.3799999999998818</v>
      </c>
      <c r="G5" s="21">
        <f>IF(D5=0,"_",ROUND(F5/D5*100,2))</f>
        <v>-0.09</v>
      </c>
      <c r="H5" s="22"/>
      <c r="J5" s="23"/>
    </row>
    <row r="6" spans="1:10" s="20" customFormat="1" ht="33" customHeight="1">
      <c r="A6" s="17" t="s">
        <v>9</v>
      </c>
      <c r="B6" s="49">
        <v>647.15</v>
      </c>
      <c r="C6" s="24">
        <v>12.38</v>
      </c>
      <c r="D6" s="49">
        <v>606.52</v>
      </c>
      <c r="E6" s="24">
        <v>11.83</v>
      </c>
      <c r="F6" s="53">
        <f>B6-D6</f>
        <v>40.629999999999995</v>
      </c>
      <c r="G6" s="24">
        <f>IF(D6=0,"_",ROUND(F6/D6*100,2))</f>
        <v>6.7</v>
      </c>
      <c r="H6" s="22"/>
    </row>
    <row r="7" spans="1:10" s="20" customFormat="1" ht="33" customHeight="1">
      <c r="A7" s="17" t="s">
        <v>10</v>
      </c>
      <c r="B7" s="49">
        <v>3012.91</v>
      </c>
      <c r="C7" s="24">
        <v>57.620000000000005</v>
      </c>
      <c r="D7" s="49">
        <v>2963.47</v>
      </c>
      <c r="E7" s="24">
        <v>57.81</v>
      </c>
      <c r="F7" s="53">
        <f>B7-D7</f>
        <v>49.440000000000055</v>
      </c>
      <c r="G7" s="24">
        <f>IF(D7=0,"_",ROUND(F7/D7*100,2))</f>
        <v>1.67</v>
      </c>
      <c r="H7" s="22"/>
    </row>
    <row r="8" spans="1:10" s="20" customFormat="1" ht="33" customHeight="1">
      <c r="A8" s="44" t="s">
        <v>41</v>
      </c>
      <c r="B8" s="50">
        <v>50.69</v>
      </c>
      <c r="C8" s="24">
        <v>0.97</v>
      </c>
      <c r="D8" s="50">
        <v>37.03</v>
      </c>
      <c r="E8" s="24">
        <v>0.72</v>
      </c>
      <c r="F8" s="54">
        <f>B8-D8</f>
        <v>13.659999999999997</v>
      </c>
      <c r="G8" s="24">
        <f>IF(D8=0,"_",ROUND(F8/D8*100,2))</f>
        <v>36.89</v>
      </c>
      <c r="H8" s="22"/>
    </row>
    <row r="9" spans="1:10" s="20" customFormat="1" ht="33" customHeight="1">
      <c r="A9" s="4" t="s">
        <v>13</v>
      </c>
      <c r="B9" s="51">
        <f>SUM(B5:B8)</f>
        <v>5228.45</v>
      </c>
      <c r="C9" s="25">
        <f>SUM(C5:C8)</f>
        <v>100</v>
      </c>
      <c r="D9" s="51">
        <f>SUM(D5:D8)</f>
        <v>5126.0999999999995</v>
      </c>
      <c r="E9" s="25">
        <f>SUM(E5:E8)</f>
        <v>100</v>
      </c>
      <c r="F9" s="55">
        <f>B9-D9</f>
        <v>102.35000000000036</v>
      </c>
      <c r="G9" s="25">
        <f>IF(D9=0,"_",ROUND(F9/D9*100,2))</f>
        <v>2</v>
      </c>
    </row>
    <row r="10" spans="1:10" ht="15.75" customHeight="1">
      <c r="A10" s="1" t="s">
        <v>4</v>
      </c>
    </row>
    <row r="11" spans="1:10" ht="15.75" customHeight="1">
      <c r="A11" s="1" t="s">
        <v>33</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zoomScale="95" zoomScaleNormal="95" zoomScaleSheetLayoutView="100" workbookViewId="0">
      <selection activeCell="F13" sqref="F13"/>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78" t="s">
        <v>35</v>
      </c>
      <c r="B1" s="78"/>
      <c r="C1" s="78"/>
      <c r="D1" s="78"/>
      <c r="E1" s="78"/>
      <c r="F1" s="78"/>
      <c r="G1" s="78"/>
      <c r="H1" s="78"/>
      <c r="I1" s="78"/>
    </row>
    <row r="2" spans="1:10" ht="20.100000000000001" customHeight="1">
      <c r="A2" s="77" t="s">
        <v>48</v>
      </c>
      <c r="B2" s="77"/>
      <c r="C2" s="77"/>
      <c r="D2" s="77"/>
      <c r="E2" s="77"/>
      <c r="F2" s="77"/>
      <c r="G2" s="77"/>
      <c r="H2" s="77"/>
      <c r="I2" s="77"/>
    </row>
    <row r="3" spans="1:10" s="26" customFormat="1" ht="20.100000000000001" customHeight="1">
      <c r="A3" s="79" t="s">
        <v>14</v>
      </c>
      <c r="B3" s="82" t="s">
        <v>42</v>
      </c>
      <c r="C3" s="83"/>
      <c r="D3" s="83"/>
      <c r="E3" s="83"/>
      <c r="F3" s="83"/>
      <c r="G3" s="83"/>
      <c r="H3" s="83"/>
      <c r="I3" s="84"/>
    </row>
    <row r="4" spans="1:10" s="26" customFormat="1" ht="20.100000000000001" customHeight="1">
      <c r="A4" s="80"/>
      <c r="B4" s="82" t="s">
        <v>44</v>
      </c>
      <c r="C4" s="83"/>
      <c r="D4" s="84"/>
      <c r="E4" s="82" t="s">
        <v>43</v>
      </c>
      <c r="F4" s="83"/>
      <c r="G4" s="84"/>
      <c r="H4" s="82" t="s">
        <v>15</v>
      </c>
      <c r="I4" s="84"/>
    </row>
    <row r="5" spans="1:10" s="26" customFormat="1" ht="20.100000000000001" customHeight="1">
      <c r="A5" s="81"/>
      <c r="B5" s="27" t="s">
        <v>16</v>
      </c>
      <c r="C5" s="27" t="s">
        <v>17</v>
      </c>
      <c r="D5" s="28" t="s">
        <v>2</v>
      </c>
      <c r="E5" s="27" t="s">
        <v>16</v>
      </c>
      <c r="F5" s="27" t="s">
        <v>17</v>
      </c>
      <c r="G5" s="28" t="s">
        <v>2</v>
      </c>
      <c r="H5" s="27" t="s">
        <v>17</v>
      </c>
      <c r="I5" s="28" t="s">
        <v>3</v>
      </c>
    </row>
    <row r="6" spans="1:10" s="26" customFormat="1" ht="32.1" customHeight="1">
      <c r="A6" s="29" t="s">
        <v>18</v>
      </c>
      <c r="B6" s="30">
        <v>1</v>
      </c>
      <c r="C6" s="57">
        <v>1393.56</v>
      </c>
      <c r="D6" s="31">
        <v>26.65</v>
      </c>
      <c r="E6" s="30">
        <v>1</v>
      </c>
      <c r="F6" s="57">
        <v>1348.35</v>
      </c>
      <c r="G6" s="31">
        <v>26.3</v>
      </c>
      <c r="H6" s="31">
        <v>45.210000000000036</v>
      </c>
      <c r="I6" s="32">
        <v>3.3529869840916708</v>
      </c>
    </row>
    <row r="7" spans="1:10" s="26" customFormat="1" ht="32.1" customHeight="1">
      <c r="A7" s="29" t="s">
        <v>19</v>
      </c>
      <c r="B7" s="30">
        <v>2</v>
      </c>
      <c r="C7" s="57">
        <v>482.65</v>
      </c>
      <c r="D7" s="31">
        <v>9.23</v>
      </c>
      <c r="E7" s="30">
        <v>2</v>
      </c>
      <c r="F7" s="57">
        <v>477.72</v>
      </c>
      <c r="G7" s="31">
        <v>9.32</v>
      </c>
      <c r="H7" s="31">
        <v>4.92999999999995</v>
      </c>
      <c r="I7" s="32">
        <v>1.03198526333416</v>
      </c>
    </row>
    <row r="8" spans="1:10" s="26" customFormat="1" ht="32.1" customHeight="1">
      <c r="A8" s="33" t="s">
        <v>21</v>
      </c>
      <c r="B8" s="30">
        <v>3</v>
      </c>
      <c r="C8" s="57">
        <v>342.34</v>
      </c>
      <c r="D8" s="31">
        <v>6.55</v>
      </c>
      <c r="E8" s="30">
        <v>3</v>
      </c>
      <c r="F8" s="57">
        <v>352.99</v>
      </c>
      <c r="G8" s="31">
        <v>6.89</v>
      </c>
      <c r="H8" s="31">
        <v>-10.650000000000034</v>
      </c>
      <c r="I8" s="32">
        <v>-3.0170826369019048</v>
      </c>
    </row>
    <row r="9" spans="1:10" s="26" customFormat="1" ht="32.1" customHeight="1">
      <c r="A9" s="29" t="s">
        <v>20</v>
      </c>
      <c r="B9" s="30">
        <v>4</v>
      </c>
      <c r="C9" s="57">
        <v>336.02</v>
      </c>
      <c r="D9" s="31">
        <v>6.43</v>
      </c>
      <c r="E9" s="30">
        <v>4</v>
      </c>
      <c r="F9" s="57">
        <v>318.77</v>
      </c>
      <c r="G9" s="31">
        <v>6.22</v>
      </c>
      <c r="H9" s="31">
        <v>17.25</v>
      </c>
      <c r="I9" s="32">
        <v>5.4114251654798133</v>
      </c>
    </row>
    <row r="10" spans="1:10" s="26" customFormat="1" ht="32.1" customHeight="1">
      <c r="A10" s="29" t="s">
        <v>22</v>
      </c>
      <c r="B10" s="30">
        <v>5</v>
      </c>
      <c r="C10" s="57">
        <v>322.58999999999997</v>
      </c>
      <c r="D10" s="31">
        <v>6.17</v>
      </c>
      <c r="E10" s="30">
        <v>5</v>
      </c>
      <c r="F10" s="57">
        <v>295.87</v>
      </c>
      <c r="G10" s="31">
        <v>5.77</v>
      </c>
      <c r="H10" s="31">
        <v>26.71999999999997</v>
      </c>
      <c r="I10" s="32">
        <v>9.0309933416703174</v>
      </c>
    </row>
    <row r="11" spans="1:10" s="26" customFormat="1" ht="32.1" customHeight="1">
      <c r="A11" s="29" t="s">
        <v>23</v>
      </c>
      <c r="B11" s="30">
        <v>6</v>
      </c>
      <c r="C11" s="57">
        <v>290.52</v>
      </c>
      <c r="D11" s="31">
        <v>5.56</v>
      </c>
      <c r="E11" s="30">
        <v>6</v>
      </c>
      <c r="F11" s="57">
        <v>282.85000000000002</v>
      </c>
      <c r="G11" s="31">
        <v>5.52</v>
      </c>
      <c r="H11" s="31">
        <v>7.6699999999999591</v>
      </c>
      <c r="I11" s="32">
        <v>2.7116846385009574</v>
      </c>
    </row>
    <row r="12" spans="1:10" s="26" customFormat="1" ht="32.1" customHeight="1">
      <c r="A12" s="29" t="s">
        <v>24</v>
      </c>
      <c r="B12" s="34">
        <v>7</v>
      </c>
      <c r="C12" s="57">
        <v>179.62</v>
      </c>
      <c r="D12" s="31">
        <v>3.43</v>
      </c>
      <c r="E12" s="34">
        <v>8</v>
      </c>
      <c r="F12" s="57">
        <v>178.14</v>
      </c>
      <c r="G12" s="31">
        <v>3.48</v>
      </c>
      <c r="H12" s="31">
        <v>1.4800000000000182</v>
      </c>
      <c r="I12" s="32">
        <v>0.83080723026833847</v>
      </c>
    </row>
    <row r="13" spans="1:10" s="26" customFormat="1" ht="32.1" customHeight="1">
      <c r="A13" s="29" t="s">
        <v>26</v>
      </c>
      <c r="B13" s="34">
        <v>8</v>
      </c>
      <c r="C13" s="57">
        <v>173.4</v>
      </c>
      <c r="D13" s="31">
        <v>3.32</v>
      </c>
      <c r="E13" s="34">
        <v>7</v>
      </c>
      <c r="F13" s="57">
        <v>181.7</v>
      </c>
      <c r="G13" s="31">
        <v>3.54</v>
      </c>
      <c r="H13" s="31">
        <v>-8.2999999999999829</v>
      </c>
      <c r="I13" s="32">
        <v>-4.5679691799669691</v>
      </c>
    </row>
    <row r="14" spans="1:10" s="26" customFormat="1" ht="32.1" customHeight="1">
      <c r="A14" s="29" t="s">
        <v>27</v>
      </c>
      <c r="B14" s="30">
        <v>9</v>
      </c>
      <c r="C14" s="57">
        <v>171.3</v>
      </c>
      <c r="D14" s="31">
        <v>3.27</v>
      </c>
      <c r="E14" s="30">
        <v>9</v>
      </c>
      <c r="F14" s="57">
        <v>178.02</v>
      </c>
      <c r="G14" s="31">
        <v>3.47</v>
      </c>
      <c r="H14" s="31">
        <v>-6.7199999999999989</v>
      </c>
      <c r="I14" s="32">
        <v>-3.7748567576676773</v>
      </c>
    </row>
    <row r="15" spans="1:10" s="26" customFormat="1" ht="32.1" customHeight="1">
      <c r="A15" s="29" t="s">
        <v>25</v>
      </c>
      <c r="B15" s="30">
        <v>10</v>
      </c>
      <c r="C15" s="57">
        <v>169.93</v>
      </c>
      <c r="D15" s="31">
        <v>3.25</v>
      </c>
      <c r="E15" s="30">
        <v>10</v>
      </c>
      <c r="F15" s="57">
        <v>171.92</v>
      </c>
      <c r="G15" s="31">
        <v>3.35</v>
      </c>
      <c r="H15" s="31">
        <v>-1.9899999999999807</v>
      </c>
      <c r="I15" s="32">
        <v>-1.1575151233131578</v>
      </c>
    </row>
    <row r="16" spans="1:10" s="26" customFormat="1" ht="32.1" customHeight="1">
      <c r="A16" s="35" t="s">
        <v>28</v>
      </c>
      <c r="B16" s="35"/>
      <c r="C16" s="56">
        <f>SUM(C6:C15)</f>
        <v>3861.9300000000003</v>
      </c>
      <c r="D16" s="36">
        <f>SUM(D6:D15)</f>
        <v>73.859999999999985</v>
      </c>
      <c r="E16" s="35"/>
      <c r="F16" s="56">
        <f>SUM(F6:F15)</f>
        <v>3786.3299999999995</v>
      </c>
      <c r="G16" s="36">
        <f>SUM(G6:G15)</f>
        <v>73.859999999999985</v>
      </c>
      <c r="H16" s="58">
        <f>C16-F16</f>
        <v>75.600000000000819</v>
      </c>
      <c r="I16" s="37">
        <f>IF(F16=0,"_",ROUND(H16/F16*100,2))</f>
        <v>2</v>
      </c>
      <c r="J16" s="38"/>
    </row>
    <row r="17" spans="1:4">
      <c r="A17" s="12" t="s">
        <v>5</v>
      </c>
      <c r="D17" s="11"/>
    </row>
    <row r="18" spans="1:4">
      <c r="A18" s="1" t="s">
        <v>11</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activeCell="M8" sqref="M8"/>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85" t="s">
        <v>36</v>
      </c>
      <c r="B1" s="85"/>
      <c r="C1" s="85"/>
      <c r="D1" s="85"/>
      <c r="E1" s="85"/>
      <c r="F1" s="85"/>
      <c r="G1" s="85"/>
    </row>
    <row r="2" spans="1:7" ht="20.100000000000001" customHeight="1">
      <c r="A2" s="92" t="s">
        <v>47</v>
      </c>
      <c r="B2" s="92"/>
      <c r="C2" s="92"/>
      <c r="D2" s="92"/>
      <c r="E2" s="92"/>
      <c r="F2" s="92"/>
      <c r="G2" s="92"/>
    </row>
    <row r="3" spans="1:7" s="40" customFormat="1" ht="27" customHeight="1">
      <c r="A3" s="86" t="s">
        <v>7</v>
      </c>
      <c r="B3" s="90" t="s">
        <v>45</v>
      </c>
      <c r="C3" s="91"/>
      <c r="D3" s="90" t="s">
        <v>46</v>
      </c>
      <c r="E3" s="91"/>
      <c r="F3" s="88" t="s">
        <v>0</v>
      </c>
      <c r="G3" s="89"/>
    </row>
    <row r="4" spans="1:7" s="40" customFormat="1" ht="27" customHeight="1">
      <c r="A4" s="87"/>
      <c r="B4" s="7" t="s">
        <v>1</v>
      </c>
      <c r="C4" s="19" t="s">
        <v>2</v>
      </c>
      <c r="D4" s="4" t="s">
        <v>1</v>
      </c>
      <c r="E4" s="46" t="s">
        <v>2</v>
      </c>
      <c r="F4" s="9" t="s">
        <v>1</v>
      </c>
      <c r="G4" s="7" t="s">
        <v>3</v>
      </c>
    </row>
    <row r="5" spans="1:7" s="40" customFormat="1" ht="33" customHeight="1">
      <c r="A5" s="14" t="s">
        <v>8</v>
      </c>
      <c r="B5" s="65">
        <v>1546.5</v>
      </c>
      <c r="C5" s="66">
        <v>30.24</v>
      </c>
      <c r="D5" s="65">
        <v>1506.28</v>
      </c>
      <c r="E5" s="66">
        <f>IF(D$9=0,"_",ROUND(D5/D$9 * 100,2))</f>
        <v>30.37</v>
      </c>
      <c r="F5" s="59">
        <f>B5-D5</f>
        <v>40.220000000000027</v>
      </c>
      <c r="G5" s="41">
        <f t="shared" ref="G5:G8" si="0">IF(D5=0,"_",ROUND(F5/D5*100,2))</f>
        <v>2.67</v>
      </c>
    </row>
    <row r="6" spans="1:7" s="40" customFormat="1" ht="33" customHeight="1">
      <c r="A6" s="15" t="s">
        <v>9</v>
      </c>
      <c r="B6" s="67">
        <v>742.34</v>
      </c>
      <c r="C6" s="68">
        <v>14.52</v>
      </c>
      <c r="D6" s="67">
        <v>696.32</v>
      </c>
      <c r="E6" s="68">
        <f>IF(D$9=0,"_",ROUND(D6/D$9 * 100,2))</f>
        <v>14.04</v>
      </c>
      <c r="F6" s="60">
        <f>B6-D6</f>
        <v>46.019999999999982</v>
      </c>
      <c r="G6" s="42">
        <f t="shared" si="0"/>
        <v>6.61</v>
      </c>
    </row>
    <row r="7" spans="1:7" s="40" customFormat="1" ht="33" customHeight="1">
      <c r="A7" s="15" t="s">
        <v>10</v>
      </c>
      <c r="B7" s="67">
        <v>2772.8</v>
      </c>
      <c r="C7" s="68">
        <v>54.23</v>
      </c>
      <c r="D7" s="67">
        <v>2719.09</v>
      </c>
      <c r="E7" s="68">
        <f>IF(D$9=0,"_",ROUND(D7/D$9 * 100,2))</f>
        <v>54.83</v>
      </c>
      <c r="F7" s="60">
        <f>B7-D7</f>
        <v>53.710000000000036</v>
      </c>
      <c r="G7" s="42">
        <f t="shared" si="0"/>
        <v>1.98</v>
      </c>
    </row>
    <row r="8" spans="1:7" s="40" customFormat="1" ht="33" customHeight="1">
      <c r="A8" s="45" t="s">
        <v>40</v>
      </c>
      <c r="B8" s="61">
        <v>51.58</v>
      </c>
      <c r="C8" s="69">
        <v>1.01</v>
      </c>
      <c r="D8" s="61">
        <v>37.89</v>
      </c>
      <c r="E8" s="69">
        <f>IF(D$9=0,"_",ROUND(D8/D$9 * 100,2))</f>
        <v>0.76</v>
      </c>
      <c r="F8" s="61">
        <f>B8-D8</f>
        <v>13.689999999999998</v>
      </c>
      <c r="G8" s="43">
        <f t="shared" si="0"/>
        <v>36.130000000000003</v>
      </c>
    </row>
    <row r="9" spans="1:7" s="40" customFormat="1" ht="33" customHeight="1">
      <c r="A9" s="19" t="s">
        <v>29</v>
      </c>
      <c r="B9" s="51">
        <f>SUM(B5:B8)</f>
        <v>5113.22</v>
      </c>
      <c r="C9" s="25">
        <f>SUM(C5:C8)</f>
        <v>100</v>
      </c>
      <c r="D9" s="51">
        <f>SUM(D5:D8)</f>
        <v>4959.5800000000008</v>
      </c>
      <c r="E9" s="25">
        <f>SUM(E5:E8)</f>
        <v>100</v>
      </c>
      <c r="F9" s="62">
        <f>B9-D9</f>
        <v>153.63999999999942</v>
      </c>
      <c r="G9" s="47">
        <f>IF(D9=0,"_",ROUND(F9/D9*100,2))</f>
        <v>3.1</v>
      </c>
    </row>
    <row r="10" spans="1:7" s="3" customFormat="1">
      <c r="A10" s="1" t="s">
        <v>4</v>
      </c>
    </row>
    <row r="11" spans="1:7" s="3" customFormat="1">
      <c r="A11" s="1" t="s">
        <v>37</v>
      </c>
    </row>
    <row r="12" spans="1:7" s="3" customFormat="1" ht="16.5">
      <c r="A12" s="1" t="s">
        <v>38</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102" zoomScaleNormal="102" zoomScaleSheetLayoutView="100" workbookViewId="0">
      <selection activeCell="Q13" sqref="Q13"/>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78" t="s">
        <v>39</v>
      </c>
      <c r="B1" s="78"/>
      <c r="C1" s="78"/>
      <c r="D1" s="78"/>
      <c r="E1" s="78"/>
      <c r="F1" s="78"/>
      <c r="G1" s="78"/>
      <c r="H1" s="78"/>
      <c r="I1" s="78"/>
    </row>
    <row r="2" spans="1:11" ht="20.100000000000001" customHeight="1">
      <c r="A2" s="77" t="s">
        <v>48</v>
      </c>
      <c r="B2" s="77"/>
      <c r="C2" s="77"/>
      <c r="D2" s="77"/>
      <c r="E2" s="77"/>
      <c r="F2" s="77"/>
      <c r="G2" s="77"/>
      <c r="H2" s="77"/>
      <c r="I2" s="77"/>
    </row>
    <row r="3" spans="1:11" s="26" customFormat="1" ht="20.100000000000001" customHeight="1">
      <c r="A3" s="79" t="s">
        <v>14</v>
      </c>
      <c r="B3" s="82" t="s">
        <v>30</v>
      </c>
      <c r="C3" s="83"/>
      <c r="D3" s="83"/>
      <c r="E3" s="83"/>
      <c r="F3" s="83"/>
      <c r="G3" s="83"/>
      <c r="H3" s="83"/>
      <c r="I3" s="84"/>
    </row>
    <row r="4" spans="1:11" s="26" customFormat="1" ht="20.100000000000001" customHeight="1">
      <c r="A4" s="80"/>
      <c r="B4" s="82" t="str">
        <f>附表2!B4:D4</f>
        <v>111.12.31</v>
      </c>
      <c r="C4" s="83"/>
      <c r="D4" s="84"/>
      <c r="E4" s="82" t="str">
        <f>附表2!E4:G4</f>
        <v>111.9.30</v>
      </c>
      <c r="F4" s="83"/>
      <c r="G4" s="84"/>
      <c r="H4" s="82" t="s">
        <v>15</v>
      </c>
      <c r="I4" s="84"/>
    </row>
    <row r="5" spans="1:11" s="26" customFormat="1" ht="20.100000000000001" customHeight="1">
      <c r="A5" s="81"/>
      <c r="B5" s="27" t="s">
        <v>16</v>
      </c>
      <c r="C5" s="27" t="s">
        <v>17</v>
      </c>
      <c r="D5" s="28" t="s">
        <v>2</v>
      </c>
      <c r="E5" s="27" t="s">
        <v>16</v>
      </c>
      <c r="F5" s="27" t="s">
        <v>17</v>
      </c>
      <c r="G5" s="28" t="s">
        <v>2</v>
      </c>
      <c r="H5" s="27" t="s">
        <v>17</v>
      </c>
      <c r="I5" s="28" t="s">
        <v>3</v>
      </c>
    </row>
    <row r="6" spans="1:11" s="26" customFormat="1" ht="32.1" customHeight="1">
      <c r="A6" s="29" t="s">
        <v>18</v>
      </c>
      <c r="B6" s="30">
        <v>1</v>
      </c>
      <c r="C6" s="64">
        <v>1370.65</v>
      </c>
      <c r="D6" s="31">
        <v>26.81</v>
      </c>
      <c r="E6" s="30">
        <v>1</v>
      </c>
      <c r="F6" s="64">
        <v>1319.41</v>
      </c>
      <c r="G6" s="31">
        <v>26.6</v>
      </c>
      <c r="H6" s="31">
        <f>C6-F6</f>
        <v>51.240000000000009</v>
      </c>
      <c r="I6" s="32">
        <f>H6/F6*100</f>
        <v>3.8835540127784398</v>
      </c>
    </row>
    <row r="7" spans="1:11" s="26" customFormat="1" ht="32.1" customHeight="1">
      <c r="A7" s="29" t="s">
        <v>19</v>
      </c>
      <c r="B7" s="30">
        <v>2</v>
      </c>
      <c r="C7" s="64">
        <v>574.34</v>
      </c>
      <c r="D7" s="31">
        <v>11.23</v>
      </c>
      <c r="E7" s="30">
        <v>2</v>
      </c>
      <c r="F7" s="64">
        <v>552.87</v>
      </c>
      <c r="G7" s="31">
        <v>11.15</v>
      </c>
      <c r="H7" s="31">
        <f t="shared" ref="H7:H15" si="0">C7-F7</f>
        <v>21.470000000000027</v>
      </c>
      <c r="I7" s="32">
        <f t="shared" ref="I7:I15" si="1">H7/F7*100</f>
        <v>3.8833722213178552</v>
      </c>
    </row>
    <row r="8" spans="1:11" s="26" customFormat="1" ht="32.1" customHeight="1">
      <c r="A8" s="33" t="s">
        <v>22</v>
      </c>
      <c r="B8" s="30">
        <v>3</v>
      </c>
      <c r="C8" s="64">
        <v>377.01</v>
      </c>
      <c r="D8" s="31">
        <v>7.37</v>
      </c>
      <c r="E8" s="30">
        <v>3</v>
      </c>
      <c r="F8" s="64">
        <v>344.08</v>
      </c>
      <c r="G8" s="31">
        <v>6.94</v>
      </c>
      <c r="H8" s="31">
        <f t="shared" si="0"/>
        <v>32.930000000000007</v>
      </c>
      <c r="I8" s="32">
        <f t="shared" si="1"/>
        <v>9.570448732852828</v>
      </c>
    </row>
    <row r="9" spans="1:11" s="26" customFormat="1" ht="32.1" customHeight="1">
      <c r="A9" s="29" t="s">
        <v>20</v>
      </c>
      <c r="B9" s="30">
        <v>4</v>
      </c>
      <c r="C9" s="64">
        <v>327.89</v>
      </c>
      <c r="D9" s="31">
        <v>6.41</v>
      </c>
      <c r="E9" s="30">
        <v>4</v>
      </c>
      <c r="F9" s="64">
        <v>310.73</v>
      </c>
      <c r="G9" s="31">
        <v>6.26</v>
      </c>
      <c r="H9" s="31">
        <f t="shared" si="0"/>
        <v>17.159999999999968</v>
      </c>
      <c r="I9" s="32">
        <f t="shared" si="1"/>
        <v>5.5224793228848084</v>
      </c>
    </row>
    <row r="10" spans="1:11" s="26" customFormat="1" ht="32.1" customHeight="1">
      <c r="A10" s="29" t="s">
        <v>23</v>
      </c>
      <c r="B10" s="30">
        <v>5</v>
      </c>
      <c r="C10" s="64">
        <v>273.38</v>
      </c>
      <c r="D10" s="31">
        <v>5.35</v>
      </c>
      <c r="E10" s="30">
        <v>5</v>
      </c>
      <c r="F10" s="64">
        <v>253.85</v>
      </c>
      <c r="G10" s="31">
        <v>5.12</v>
      </c>
      <c r="H10" s="31">
        <f t="shared" si="0"/>
        <v>19.53</v>
      </c>
      <c r="I10" s="32">
        <f t="shared" si="1"/>
        <v>7.6935197951546197</v>
      </c>
    </row>
    <row r="11" spans="1:11" s="26" customFormat="1" ht="32.1" customHeight="1">
      <c r="A11" s="29" t="s">
        <v>21</v>
      </c>
      <c r="B11" s="30">
        <v>6</v>
      </c>
      <c r="C11" s="64">
        <v>233.87</v>
      </c>
      <c r="D11" s="31">
        <v>4.57</v>
      </c>
      <c r="E11" s="30">
        <v>6</v>
      </c>
      <c r="F11" s="64">
        <v>245.47</v>
      </c>
      <c r="G11" s="31">
        <v>4.95</v>
      </c>
      <c r="H11" s="31">
        <f t="shared" si="0"/>
        <v>-11.599999999999994</v>
      </c>
      <c r="I11" s="32">
        <f t="shared" si="1"/>
        <v>-4.7256283863608566</v>
      </c>
    </row>
    <row r="12" spans="1:11" s="26" customFormat="1" ht="32.1" customHeight="1">
      <c r="A12" s="33" t="s">
        <v>31</v>
      </c>
      <c r="B12" s="30">
        <v>7</v>
      </c>
      <c r="C12" s="64">
        <v>177.99</v>
      </c>
      <c r="D12" s="31">
        <v>3.48</v>
      </c>
      <c r="E12" s="30">
        <v>7</v>
      </c>
      <c r="F12" s="64">
        <v>177.58</v>
      </c>
      <c r="G12" s="31">
        <v>3.58</v>
      </c>
      <c r="H12" s="31">
        <f t="shared" si="0"/>
        <v>0.40999999999999659</v>
      </c>
      <c r="I12" s="32">
        <f t="shared" si="1"/>
        <v>0.23088185606487022</v>
      </c>
    </row>
    <row r="13" spans="1:11" s="26" customFormat="1" ht="32.1" customHeight="1">
      <c r="A13" s="29" t="s">
        <v>25</v>
      </c>
      <c r="B13" s="30">
        <v>8</v>
      </c>
      <c r="C13" s="64">
        <v>155.76</v>
      </c>
      <c r="D13" s="31">
        <v>3.05</v>
      </c>
      <c r="E13" s="30">
        <v>8</v>
      </c>
      <c r="F13" s="64">
        <v>161.15</v>
      </c>
      <c r="G13" s="31">
        <v>3.25</v>
      </c>
      <c r="H13" s="31">
        <f t="shared" si="0"/>
        <v>-5.3900000000000148</v>
      </c>
      <c r="I13" s="32">
        <f t="shared" si="1"/>
        <v>-3.3447098976109304</v>
      </c>
    </row>
    <row r="14" spans="1:11" s="26" customFormat="1" ht="32.1" customHeight="1">
      <c r="A14" s="29" t="s">
        <v>32</v>
      </c>
      <c r="B14" s="34">
        <v>9</v>
      </c>
      <c r="C14" s="64">
        <v>147.24</v>
      </c>
      <c r="D14" s="31">
        <v>2.88</v>
      </c>
      <c r="E14" s="34">
        <v>10</v>
      </c>
      <c r="F14" s="64">
        <v>149.12</v>
      </c>
      <c r="G14" s="31">
        <v>3.01</v>
      </c>
      <c r="H14" s="31">
        <f t="shared" si="0"/>
        <v>-1.8799999999999955</v>
      </c>
      <c r="I14" s="32">
        <f t="shared" si="1"/>
        <v>-1.2607296137339024</v>
      </c>
    </row>
    <row r="15" spans="1:11" s="26" customFormat="1" ht="32.1" customHeight="1">
      <c r="A15" s="29" t="s">
        <v>26</v>
      </c>
      <c r="B15" s="34">
        <v>10</v>
      </c>
      <c r="C15" s="64">
        <v>145.01</v>
      </c>
      <c r="D15" s="31">
        <v>2.84</v>
      </c>
      <c r="E15" s="34">
        <v>9</v>
      </c>
      <c r="F15" s="64">
        <v>149.22999999999999</v>
      </c>
      <c r="G15" s="31">
        <v>3.01</v>
      </c>
      <c r="H15" s="31">
        <f t="shared" si="0"/>
        <v>-4.2199999999999989</v>
      </c>
      <c r="I15" s="32">
        <f t="shared" si="1"/>
        <v>-2.8278496280908656</v>
      </c>
      <c r="J15" s="38"/>
      <c r="K15" s="39"/>
    </row>
    <row r="16" spans="1:11" s="26" customFormat="1" ht="32.1" customHeight="1">
      <c r="A16" s="35" t="s">
        <v>28</v>
      </c>
      <c r="B16" s="35"/>
      <c r="C16" s="63">
        <f>SUM(C6:C15)</f>
        <v>3783.1400000000003</v>
      </c>
      <c r="D16" s="36">
        <f>SUM(D6:D15)</f>
        <v>73.989999999999995</v>
      </c>
      <c r="E16" s="35"/>
      <c r="F16" s="63">
        <f>SUM(F6:F15)</f>
        <v>3663.49</v>
      </c>
      <c r="G16" s="36">
        <f>SUM(G6:G15)</f>
        <v>73.87</v>
      </c>
      <c r="H16" s="58">
        <f>C16-F16</f>
        <v>119.65000000000055</v>
      </c>
      <c r="I16" s="37">
        <f>IF(F16=0,"_",ROUND(H16/F16*100,2))</f>
        <v>3.27</v>
      </c>
    </row>
    <row r="17" spans="1:4">
      <c r="A17" s="12" t="s">
        <v>5</v>
      </c>
      <c r="D17" s="11"/>
    </row>
    <row r="18" spans="1:4">
      <c r="A18" s="1" t="s">
        <v>12</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何啟嘉</cp:lastModifiedBy>
  <cp:lastPrinted>2023-03-07T09:27:08Z</cp:lastPrinted>
  <dcterms:created xsi:type="dcterms:W3CDTF">2021-02-22T06:46:19Z</dcterms:created>
  <dcterms:modified xsi:type="dcterms:W3CDTF">2023-03-30T07:54:00Z</dcterms:modified>
</cp:coreProperties>
</file>