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c14793\Desktop\退票情形\1120327\編輯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38" i="1" l="1"/>
  <c r="R137" i="1"/>
  <c r="P138" i="1"/>
  <c r="P137" i="1"/>
  <c r="O138" i="1"/>
  <c r="O137" i="1"/>
  <c r="M138" i="1"/>
  <c r="M137" i="1"/>
  <c r="L138" i="1"/>
  <c r="J137" i="1"/>
  <c r="J138" i="1"/>
  <c r="I137" i="1"/>
  <c r="I138" i="1"/>
  <c r="G137" i="1"/>
  <c r="G138" i="1"/>
  <c r="F138" i="1"/>
  <c r="F137" i="1"/>
  <c r="P122" i="1"/>
  <c r="M122" i="1"/>
  <c r="J122" i="1"/>
  <c r="G122" i="1"/>
  <c r="F122" i="1" l="1"/>
  <c r="D122" i="1"/>
  <c r="E122" i="1" l="1"/>
  <c r="H136" i="1"/>
  <c r="I136" i="1"/>
  <c r="R136" i="1" l="1"/>
  <c r="Q136" i="1"/>
  <c r="O136" i="1"/>
  <c r="N136" i="1"/>
  <c r="L136" i="1"/>
  <c r="K136" i="1"/>
  <c r="E136" i="1"/>
  <c r="D136" i="1"/>
  <c r="R135" i="1" l="1"/>
  <c r="O135" i="1"/>
  <c r="L135" i="1"/>
  <c r="I135" i="1"/>
  <c r="Q135" i="1"/>
  <c r="N135" i="1"/>
  <c r="K135" i="1"/>
  <c r="H135" i="1"/>
  <c r="E135" i="1"/>
  <c r="D135" i="1"/>
  <c r="D137" i="1" l="1"/>
  <c r="D138" i="1"/>
  <c r="I131" i="1" l="1"/>
  <c r="R131" i="1" l="1"/>
  <c r="Q131" i="1"/>
  <c r="O131" i="1"/>
  <c r="N131" i="1"/>
  <c r="L131" i="1"/>
  <c r="K131" i="1"/>
  <c r="H131" i="1"/>
  <c r="E138" i="1" l="1"/>
  <c r="L137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E137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<sst xmlns="http://schemas.openxmlformats.org/spreadsheetml/2006/main" count="334" uniqueCount="144">
  <si>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</si>
  <si>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</si>
  <si>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</si>
  <si>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</si>
  <si>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</si>
  <si>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</si>
  <si>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</si>
  <si>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</si>
  <si>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</si>
  <si>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</si>
  <si>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</si>
  <si>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</si>
  <si>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</si>
  <si>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</si>
  <si>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</si>
  <si>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</si>
  <si>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</si>
  <si>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</si>
  <si>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</si>
  <si>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</si>
  <si>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</si>
  <si>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</si>
  <si>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</si>
  <si>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</si>
  <si>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</si>
  <si>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</si>
  <si>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</si>
  <si>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</si>
  <si>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</si>
  <si>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</si>
  <si>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</si>
  <si>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</si>
  <si>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</si>
  <si>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</si>
  <si>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</si>
  <si>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</si>
  <si>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</si>
  <si>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</si>
  <si>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</si>
  <si>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</si>
  <si>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</si>
  <si>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</si>
  <si>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</si>
  <si>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</si>
  <si>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</si>
  <si>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</si>
  <si>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</si>
  <si>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</si>
  <si>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</si>
  <si>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</si>
  <si>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</si>
  <si>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</si>
  <si>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</si>
  <si>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</si>
  <si>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</si>
  <si>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</si>
  <si>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</si>
  <si>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</si>
  <si>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</si>
  <si>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</si>
  <si>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</si>
  <si>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</si>
  <si>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</si>
  <si>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</si>
  <si>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</si>
  <si>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</si>
  <si>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</si>
  <si>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</si>
  <si>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</si>
  <si>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</si>
  <si>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</si>
  <si>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</si>
  <si>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</si>
  <si>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</si>
  <si>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</si>
  <si>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</si>
  <si>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</si>
  <si>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</si>
  <si>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</si>
  <si>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</si>
  <si>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</si>
  <si>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</si>
  <si>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</si>
  <si>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</si>
  <si>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</si>
  <si>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</si>
  <si>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</si>
  <si>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</si>
  <si>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</si>
  <si>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</si>
  <si>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</si>
  <si>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</si>
  <si>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</si>
  <si>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</si>
  <si>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</si>
  <si>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</si>
  <si>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</si>
  <si>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</si>
  <si>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</si>
  <si>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</si>
  <si>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</si>
  <si>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</si>
  <si>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</si>
  <si>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</si>
  <si>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</si>
  <si>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</si>
  <si>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</si>
  <si>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</si>
  <si>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</si>
  <si>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</si>
  <si>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</si>
  <si>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</si>
  <si>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</si>
  <si>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</si>
  <si>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</si>
  <si>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</si>
  <si>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</si>
  <si>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</si>
  <si>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</si>
  <si>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</si>
  <si>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</si>
  <si>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</si>
  <si>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</si>
  <si>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</si>
  <si>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</si>
  <si>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</si>
  <si>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</si>
  <si>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</si>
  <si>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</si>
  <si>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</si>
  <si>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</si>
  <si>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</si>
  <si>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</si>
  <si>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</si>
  <si>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</si>
  <si>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</si>
  <si>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</si>
  <si>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</si>
  <si>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</si>
  <si>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</si>
  <si>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</si>
  <si>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</si>
  <si>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1-2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</si>
  <si>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1-2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</si>
</sst>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09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0"/>
  <sheetViews>
    <sheetView showGridLines="0" tabSelected="1" zoomScale="115" zoomScaleNormal="115" workbookViewId="0">
      <pane xSplit="3" ySplit="5" topLeftCell="D105" activePane="bottomRight" state="frozen"/>
      <selection pane="topRight" activeCell="D1" sqref="D1"/>
      <selection pane="bottomLeft" activeCell="A6" sqref="A6"/>
      <selection pane="bottomRight" activeCell="H132" sqref="H132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02" t="s">
        <v>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03" t="s">
        <v>2</v>
      </c>
      <c r="E3" s="103"/>
      <c r="F3" s="5" t="s">
        <v>3</v>
      </c>
      <c r="G3" s="103" t="s">
        <v>4</v>
      </c>
      <c r="H3" s="103"/>
      <c r="I3" s="103"/>
      <c r="J3" s="103"/>
      <c r="K3" s="103"/>
      <c r="L3" s="103"/>
      <c r="M3" s="104" t="s">
        <v>118</v>
      </c>
      <c r="N3" s="104"/>
      <c r="O3" s="104"/>
      <c r="P3" s="104"/>
      <c r="Q3" s="104"/>
      <c r="R3" s="104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05" t="s">
        <v>9</v>
      </c>
      <c r="I4" s="105"/>
      <c r="J4" s="12" t="s">
        <v>10</v>
      </c>
      <c r="K4" s="106" t="s">
        <v>9</v>
      </c>
      <c r="L4" s="106"/>
      <c r="M4" s="10" t="s">
        <v>8</v>
      </c>
      <c r="N4" s="107" t="s">
        <v>9</v>
      </c>
      <c r="O4" s="107"/>
      <c r="P4" s="12" t="s">
        <v>10</v>
      </c>
      <c r="Q4" s="108" t="s">
        <v>9</v>
      </c>
      <c r="R4" s="108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customHeight="1" x14ac:dyDescent="0.2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" customHeight="1" x14ac:dyDescent="0.2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2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86" customFormat="1" ht="19.5" customHeight="1" x14ac:dyDescent="0.25">
      <c r="A126" s="77"/>
      <c r="B126" s="95" t="s">
        <v>78</v>
      </c>
      <c r="C126" s="47"/>
      <c r="D126" s="78">
        <v>0.08</v>
      </c>
      <c r="E126" s="79">
        <v>0.24</v>
      </c>
      <c r="F126" s="92" t="s">
        <v>127</v>
      </c>
      <c r="G126" s="80">
        <v>3883392</v>
      </c>
      <c r="H126" s="88">
        <v>-45.1</v>
      </c>
      <c r="I126" s="88">
        <v>-9.7799999999999994</v>
      </c>
      <c r="J126" s="82">
        <v>965441</v>
      </c>
      <c r="K126" s="88">
        <v>-31.59</v>
      </c>
      <c r="L126" s="88">
        <v>-3.78</v>
      </c>
      <c r="M126" s="80">
        <v>3158</v>
      </c>
      <c r="N126" s="88">
        <v>-31.15</v>
      </c>
      <c r="O126" s="88">
        <v>-16.260000000000002</v>
      </c>
      <c r="P126" s="82">
        <v>2282</v>
      </c>
      <c r="Q126" s="88">
        <v>-31.16</v>
      </c>
      <c r="R126" s="89">
        <v>-1.68</v>
      </c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</row>
    <row r="127" spans="1:49" ht="12.75" customHeight="1" x14ac:dyDescent="0.2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2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customHeight="1" x14ac:dyDescent="0.2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customHeight="1" x14ac:dyDescent="0.2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customHeight="1" x14ac:dyDescent="0.2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customHeight="1" x14ac:dyDescent="0.2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customHeight="1" x14ac:dyDescent="0.2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customHeight="1" x14ac:dyDescent="0.2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2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>ROUND((G135-G134)/G134*100,2)</f>
        <v>38.6</v>
      </c>
      <c r="I135" s="88">
        <f>(ROUND((G135-G123)/G123*100,2))</f>
        <v>2.08</v>
      </c>
      <c r="J135" s="82">
        <v>1130774</v>
      </c>
      <c r="K135" s="88">
        <f>ROUND((J135-J134)/J134*100,2)</f>
        <v>5.52</v>
      </c>
      <c r="L135" s="88">
        <f>ROUND((J135-J123)/J123*100,2)</f>
        <v>-10.42</v>
      </c>
      <c r="M135" s="80">
        <v>4122</v>
      </c>
      <c r="N135" s="88">
        <f>ROUND((M135-M134)/M134*100,2)</f>
        <v>1.43</v>
      </c>
      <c r="O135" s="88">
        <f>ROUND((M135-M123)/M123*100,2)</f>
        <v>1.9</v>
      </c>
      <c r="P135" s="82">
        <v>3508</v>
      </c>
      <c r="Q135" s="88">
        <f>ROUND((P135-P134)/P134*100,2)</f>
        <v>19.690000000000001</v>
      </c>
      <c r="R135" s="89">
        <f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2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>ROUND((G136-G135)/G135*100,2)</f>
        <v>-42.03</v>
      </c>
      <c r="I136" s="88">
        <f>(ROUND((G136-G124)/G124*100,2))</f>
        <v>-27.22</v>
      </c>
      <c r="J136" s="82">
        <v>886927</v>
      </c>
      <c r="K136" s="88">
        <f>ROUND((J136-J135)/J135*100,2)</f>
        <v>-21.56</v>
      </c>
      <c r="L136" s="88">
        <f>ROUND((J136-J124)/J124*100,2)</f>
        <v>-4.8</v>
      </c>
      <c r="M136" s="80">
        <v>2511</v>
      </c>
      <c r="N136" s="88">
        <f>ROUND((M136-M135)/M135*100,2)</f>
        <v>-39.08</v>
      </c>
      <c r="O136" s="88">
        <f>ROUND((M136-M124)/M124*100,2)</f>
        <v>-12.9</v>
      </c>
      <c r="P136" s="82">
        <v>2091</v>
      </c>
      <c r="Q136" s="88">
        <f>ROUND((P136-P135)/P135*100,2)</f>
        <v>-40.39</v>
      </c>
      <c r="R136" s="89">
        <f>ROUND((P136-P124)/P124*100,2)</f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8.75" customHeight="1" x14ac:dyDescent="0.25">
      <c r="A137" s="77"/>
      <c r="B137" s="98" t="s">
        <v>142</v>
      </c>
      <c r="C137" s="99"/>
      <c r="D137" s="78">
        <f>M137/G137*100</f>
        <v>6.9410391529860282E-2</v>
      </c>
      <c r="E137" s="79">
        <f>P137/J137*100</f>
        <v>0.27749403900776182</v>
      </c>
      <c r="F137" s="87">
        <f>16+20</f>
        <v>36</v>
      </c>
      <c r="G137" s="80">
        <f>G135+G136</f>
        <v>9556206</v>
      </c>
      <c r="H137" s="25" t="s">
        <v>14</v>
      </c>
      <c r="I137" s="81">
        <f>(G137-G138)/G138*100</f>
        <v>-11.059001438233176</v>
      </c>
      <c r="J137" s="82">
        <f>J135+J136</f>
        <v>2017701</v>
      </c>
      <c r="K137" s="25" t="s">
        <v>14</v>
      </c>
      <c r="L137" s="81">
        <f>(J137-J138)/J138*100</f>
        <v>-8.0321524941656932</v>
      </c>
      <c r="M137" s="80">
        <f>M135+M136</f>
        <v>6633</v>
      </c>
      <c r="N137" s="25" t="s">
        <v>14</v>
      </c>
      <c r="O137" s="81">
        <f>(M137-M138)/M138*100</f>
        <v>-4.2580831408775985</v>
      </c>
      <c r="P137" s="82">
        <f>P135+P136</f>
        <v>5599</v>
      </c>
      <c r="Q137" s="25" t="s">
        <v>14</v>
      </c>
      <c r="R137" s="83">
        <f>(P137-P138)/P138*100</f>
        <v>-8.2882882882882889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52" customFormat="1" ht="14.1" customHeight="1" thickBot="1" x14ac:dyDescent="0.3">
      <c r="A138" s="49"/>
      <c r="B138" s="100" t="s">
        <v>143</v>
      </c>
      <c r="C138" s="101"/>
      <c r="D138" s="67">
        <f>M138/G138*100</f>
        <v>6.4479903220579435E-2</v>
      </c>
      <c r="E138" s="68">
        <f>P138/J138*100</f>
        <v>0.27826903442240375</v>
      </c>
      <c r="F138" s="69">
        <f>21+15</f>
        <v>36</v>
      </c>
      <c r="G138" s="70">
        <f>G123+G124</f>
        <v>10744433</v>
      </c>
      <c r="H138" s="97" t="s">
        <v>14</v>
      </c>
      <c r="I138" s="71">
        <f>(G138-G107-G108)/(G107+G108)*100</f>
        <v>1.9804132223325448</v>
      </c>
      <c r="J138" s="72">
        <f>J123+J124</f>
        <v>2193920</v>
      </c>
      <c r="K138" s="97" t="s">
        <v>14</v>
      </c>
      <c r="L138" s="71">
        <f>(J138-J107-J108)/(J107+J108)*100</f>
        <v>5.0287834360600803</v>
      </c>
      <c r="M138" s="70">
        <f>M123+M124</f>
        <v>6928</v>
      </c>
      <c r="N138" s="97" t="s">
        <v>14</v>
      </c>
      <c r="O138" s="71">
        <f>(M138-M107-M108)/(M107+M108)*100</f>
        <v>-9.2124230114008654</v>
      </c>
      <c r="P138" s="72">
        <f>P123+P124</f>
        <v>6105</v>
      </c>
      <c r="Q138" s="97" t="s">
        <v>14</v>
      </c>
      <c r="R138" s="73">
        <f>(P138-P107-P108)/(P107+P108)*100</f>
        <v>15.210417059822609</v>
      </c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</row>
    <row r="139" spans="1:49" s="52" customFormat="1" ht="14.1" customHeight="1" x14ac:dyDescent="0.25">
      <c r="A139" s="49"/>
      <c r="B139" s="62"/>
      <c r="C139" s="62"/>
      <c r="D139" s="54"/>
      <c r="E139" s="54"/>
      <c r="F139" s="63"/>
      <c r="G139" s="64"/>
      <c r="H139" s="65"/>
      <c r="I139" s="66"/>
      <c r="J139" s="64"/>
      <c r="K139" s="65"/>
      <c r="L139" s="66"/>
      <c r="M139" s="64"/>
      <c r="N139" s="65"/>
      <c r="O139" s="66"/>
      <c r="P139" s="64"/>
      <c r="Q139" s="65"/>
      <c r="R139" s="66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</row>
    <row r="140" spans="1:49" ht="13.5" customHeight="1" x14ac:dyDescent="0.25">
      <c r="A140" s="1"/>
      <c r="B140" s="41" t="s">
        <v>60</v>
      </c>
      <c r="C140" s="42" t="s">
        <v>122</v>
      </c>
      <c r="D140" s="43"/>
      <c r="E140" s="44"/>
      <c r="F140" s="44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5" x14ac:dyDescent="0.25">
      <c r="A141" s="1"/>
      <c r="B141" s="41" t="s">
        <v>61</v>
      </c>
      <c r="C141" s="42" t="s">
        <v>62</v>
      </c>
      <c r="D141" s="43"/>
      <c r="E141" s="44"/>
      <c r="F141" s="44"/>
      <c r="G141" s="44"/>
      <c r="H141" s="44"/>
      <c r="I141" s="44"/>
      <c r="J141" s="46"/>
      <c r="K141" s="46"/>
      <c r="L141" s="46"/>
      <c r="M141" s="46"/>
      <c r="N141" s="46"/>
      <c r="O141" s="46"/>
      <c r="P141" s="46"/>
      <c r="Q141" s="46"/>
      <c r="R141" s="46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3.5" customHeight="1" x14ac:dyDescent="0.25">
      <c r="A142" s="1"/>
      <c r="B142" s="48" t="s">
        <v>116</v>
      </c>
      <c r="C142" s="1" t="s">
        <v>117</v>
      </c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3.5" customHeight="1" x14ac:dyDescent="0.25">
      <c r="A143" s="1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3.5" customHeight="1" x14ac:dyDescent="0.25">
      <c r="A144" s="1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:49" ht="5.25" customHeight="1" x14ac:dyDescent="0.25">
      <c r="A145" s="1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 ht="13.5" customHeight="1" x14ac:dyDescent="0.25">
      <c r="A146" s="1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ht="13.5" customHeight="1" x14ac:dyDescent="0.25">
      <c r="A147" s="1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ht="13.5" customHeight="1" x14ac:dyDescent="0.25">
      <c r="A148" s="1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18" customHeight="1" x14ac:dyDescent="0.25"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15.75" customHeight="1" x14ac:dyDescent="0.25"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5.75" customHeight="1" x14ac:dyDescent="0.25"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ht="10.15" customHeight="1" x14ac:dyDescent="0.25"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15.75" customHeight="1" x14ac:dyDescent="0.25"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6" spans="1:49" ht="7.15" customHeight="1" x14ac:dyDescent="0.25"/>
    <row r="157" spans="1:49" ht="15.75" customHeight="1" x14ac:dyDescent="0.25"/>
    <row r="158" spans="1:49" ht="17.649999999999999" customHeight="1" x14ac:dyDescent="0.25"/>
    <row r="159" spans="1:49" ht="17.100000000000001" customHeight="1" x14ac:dyDescent="0.25"/>
    <row r="160" spans="1:49" ht="7.7" customHeight="1" x14ac:dyDescent="0.25"/>
    <row r="161" ht="17.100000000000001" customHeight="1" x14ac:dyDescent="0.25"/>
    <row r="162" ht="17.100000000000001" customHeight="1" x14ac:dyDescent="0.25"/>
    <row r="163" ht="17.100000000000001" customHeight="1" x14ac:dyDescent="0.25"/>
    <row r="164" ht="8.65" customHeight="1" x14ac:dyDescent="0.25"/>
    <row r="165" ht="14.25" customHeight="1" x14ac:dyDescent="0.25"/>
    <row r="166" ht="16.5" customHeight="1" x14ac:dyDescent="0.25"/>
    <row r="167" ht="12.75" customHeight="1" x14ac:dyDescent="0.25"/>
    <row r="168" ht="11.1" customHeight="1" x14ac:dyDescent="0.25"/>
    <row r="169" ht="10.7" customHeight="1" x14ac:dyDescent="0.25"/>
    <row r="170" ht="14.1" customHeight="1" x14ac:dyDescent="0.25"/>
  </sheetData>
  <protectedRanges>
    <protectedRange sqref="A126:XFD134 A139:XFD142 A135:A136 C135:XFD136 A137:G138 I137:J138 L137:M138 O137:P138 R137:XFD138" name="範圍1"/>
  </protectedRanges>
  <mergeCells count="10">
    <mergeCell ref="B137:C137"/>
    <mergeCell ref="B138:C138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何啟嘉</cp:lastModifiedBy>
  <cp:revision>74</cp:revision>
  <cp:lastPrinted>2023-03-17T03:48:09Z</cp:lastPrinted>
  <dcterms:created xsi:type="dcterms:W3CDTF">1998-09-21T15:00:50Z</dcterms:created>
  <dcterms:modified xsi:type="dcterms:W3CDTF">2023-03-25T08:34:12Z</dcterms:modified>
  <dc:language>zh-TW</dc:language>
</cp:coreProperties>
</file>