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a2\pss$\11 承辦人代理資料\11-3 退票新聞稿\新聞稿及退票資料\1120119退票新聞稿\新聞稿\"/>
    </mc:Choice>
  </mc:AlternateContent>
  <bookViews>
    <workbookView xWindow="0" yWindow="0" windowWidth="15360" windowHeight="7500" tabRatio="500"/>
  </bookViews>
  <sheets>
    <sheet name="附表" sheetId="1" r:id="rId1"/>
  </sheets>
  <definedNames>
    <definedName name="\M">#REF!</definedName>
    <definedName name="串">#REF!</definedName>
    <definedName name="清">#REF!</definedName>
  </definedNames>
  <calcPr calcId="162913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R137" i="1" l="1"/>
  <c r="O137" i="1"/>
  <c r="L137" i="1"/>
  <c r="I137" i="1"/>
  <c r="P137" i="1"/>
  <c r="M137" i="1"/>
  <c r="J137" i="1"/>
  <c r="G137" i="1"/>
  <c r="F137" i="1"/>
  <c r="F136" i="1"/>
  <c r="G136" i="1"/>
  <c r="P136" i="1"/>
  <c r="M136" i="1"/>
  <c r="J136" i="1"/>
  <c r="R135" i="1"/>
  <c r="Q135" i="1"/>
  <c r="O135" i="1"/>
  <c r="N135" i="1"/>
  <c r="L135" i="1"/>
  <c r="K135" i="1"/>
  <c r="I135" i="1"/>
  <c r="H135" i="1"/>
  <c r="E135" i="1"/>
  <c r="D135" i="1"/>
  <c r="D137" i="1" l="1"/>
  <c r="R136" i="1"/>
  <c r="I136" i="1" l="1"/>
  <c r="I132" i="1" l="1"/>
  <c r="D136" i="1" l="1"/>
  <c r="R132" i="1" l="1"/>
  <c r="Q132" i="1"/>
  <c r="O132" i="1"/>
  <c r="N132" i="1"/>
  <c r="L132" i="1"/>
  <c r="K132" i="1"/>
  <c r="H132" i="1"/>
  <c r="E137" i="1" l="1"/>
  <c r="O136" i="1"/>
  <c r="L136" i="1"/>
  <c r="P105" i="1" l="1"/>
  <c r="M105" i="1"/>
  <c r="O105" i="1" s="1"/>
  <c r="J105" i="1"/>
  <c r="L105" i="1" s="1"/>
  <c r="G105" i="1"/>
  <c r="I105" i="1" s="1"/>
  <c r="F105" i="1"/>
  <c r="E105" i="1" l="1"/>
  <c r="R105" i="1"/>
  <c r="D105" i="1"/>
  <c r="E136" i="1" l="1"/>
  <c r="R103" i="1" l="1"/>
  <c r="Q103" i="1"/>
  <c r="O103" i="1"/>
  <c r="N103" i="1"/>
  <c r="L103" i="1"/>
  <c r="K103" i="1"/>
  <c r="I103" i="1"/>
  <c r="H103" i="1"/>
  <c r="R102" i="1" l="1"/>
  <c r="Q102" i="1"/>
  <c r="O102" i="1"/>
  <c r="N102" i="1"/>
  <c r="L102" i="1"/>
  <c r="K102" i="1"/>
  <c r="I102" i="1"/>
  <c r="H102" i="1"/>
  <c r="R101" i="1" l="1"/>
  <c r="Q101" i="1"/>
  <c r="O101" i="1"/>
  <c r="N101" i="1"/>
  <c r="L101" i="1"/>
  <c r="K101" i="1"/>
  <c r="I101" i="1"/>
  <c r="H101" i="1"/>
  <c r="L99" i="1"/>
  <c r="K99" i="1"/>
  <c r="I99" i="1"/>
  <c r="H99" i="1"/>
  <c r="R98" i="1" l="1"/>
  <c r="Q98" i="1"/>
  <c r="O98" i="1"/>
  <c r="N98" i="1"/>
  <c r="L98" i="1"/>
  <c r="K98" i="1"/>
  <c r="I98" i="1"/>
  <c r="H98" i="1"/>
  <c r="R97" i="1" l="1"/>
  <c r="Q97" i="1"/>
  <c r="O97" i="1"/>
  <c r="N97" i="1"/>
  <c r="L97" i="1"/>
  <c r="K97" i="1"/>
  <c r="I97" i="1"/>
  <c r="H97" i="1"/>
  <c r="R95" i="1" l="1"/>
  <c r="Q95" i="1"/>
  <c r="O95" i="1"/>
  <c r="N95" i="1"/>
  <c r="L95" i="1"/>
  <c r="K95" i="1"/>
  <c r="I95" i="1"/>
  <c r="H95" i="1"/>
  <c r="R94" i="1" l="1"/>
  <c r="Q94" i="1"/>
  <c r="O94" i="1"/>
  <c r="N94" i="1"/>
  <c r="L94" i="1"/>
  <c r="K94" i="1"/>
  <c r="I94" i="1"/>
  <c r="H94" i="1"/>
  <c r="Q93" i="1" l="1"/>
  <c r="N93" i="1"/>
  <c r="K93" i="1"/>
  <c r="H93" i="1"/>
  <c r="R93" i="1"/>
  <c r="O93" i="1"/>
  <c r="L93" i="1"/>
  <c r="I93" i="1"/>
  <c r="R91" i="1" l="1"/>
  <c r="Q91" i="1"/>
  <c r="O91" i="1"/>
  <c r="N91" i="1"/>
  <c r="L91" i="1"/>
  <c r="K91" i="1"/>
  <c r="I91" i="1"/>
  <c r="H91" i="1"/>
  <c r="R90" i="1" l="1"/>
  <c r="Q90" i="1"/>
  <c r="O90" i="1"/>
  <c r="N90" i="1"/>
  <c r="L90" i="1"/>
  <c r="K90" i="1"/>
  <c r="I90" i="1"/>
  <c r="H90" i="1"/>
  <c r="R89" i="1" l="1"/>
  <c r="Q89" i="1" l="1"/>
  <c r="O89" i="1"/>
  <c r="N89" i="1"/>
  <c r="L89" i="1"/>
  <c r="K89" i="1"/>
  <c r="I89" i="1"/>
  <c r="H89" i="1"/>
  <c r="R67" i="1"/>
  <c r="O67" i="1"/>
  <c r="L67" i="1"/>
  <c r="I67" i="1"/>
  <c r="R65" i="1"/>
  <c r="Q65" i="1"/>
  <c r="O65" i="1"/>
  <c r="N65" i="1"/>
  <c r="L65" i="1"/>
  <c r="K65" i="1"/>
  <c r="I65" i="1"/>
  <c r="H65" i="1"/>
  <c r="R64" i="1"/>
  <c r="Q64" i="1"/>
  <c r="O64" i="1"/>
  <c r="N64" i="1"/>
  <c r="L64" i="1"/>
  <c r="K64" i="1"/>
  <c r="I64" i="1"/>
  <c r="H64" i="1"/>
  <c r="R63" i="1"/>
  <c r="Q63" i="1"/>
  <c r="O63" i="1"/>
  <c r="N63" i="1"/>
  <c r="L63" i="1"/>
  <c r="K63" i="1"/>
  <c r="I63" i="1"/>
  <c r="H63" i="1"/>
  <c r="R61" i="1"/>
  <c r="Q61" i="1"/>
  <c r="O61" i="1"/>
  <c r="N61" i="1"/>
  <c r="L61" i="1"/>
  <c r="K61" i="1"/>
  <c r="I61" i="1"/>
  <c r="H61" i="1"/>
  <c r="R60" i="1"/>
  <c r="Q60" i="1"/>
  <c r="O60" i="1"/>
  <c r="N60" i="1"/>
  <c r="L60" i="1"/>
  <c r="K60" i="1"/>
  <c r="I60" i="1"/>
  <c r="H60" i="1"/>
  <c r="R59" i="1"/>
  <c r="Q59" i="1"/>
  <c r="O59" i="1"/>
  <c r="N59" i="1"/>
  <c r="L59" i="1"/>
  <c r="K59" i="1"/>
  <c r="I59" i="1"/>
  <c r="H59" i="1"/>
  <c r="R57" i="1"/>
  <c r="Q57" i="1"/>
  <c r="O57" i="1"/>
  <c r="N57" i="1"/>
  <c r="L57" i="1"/>
  <c r="K57" i="1"/>
  <c r="I57" i="1"/>
  <c r="H57" i="1"/>
  <c r="R56" i="1"/>
  <c r="Q56" i="1"/>
  <c r="O56" i="1"/>
  <c r="N56" i="1"/>
  <c r="L56" i="1"/>
  <c r="K56" i="1"/>
  <c r="I56" i="1"/>
  <c r="H56" i="1"/>
  <c r="R55" i="1"/>
  <c r="Q55" i="1"/>
  <c r="O55" i="1"/>
  <c r="N55" i="1"/>
  <c r="L55" i="1"/>
  <c r="K55" i="1"/>
  <c r="I55" i="1"/>
  <c r="H55" i="1"/>
  <c r="R53" i="1"/>
  <c r="Q53" i="1"/>
  <c r="O53" i="1"/>
  <c r="N53" i="1"/>
  <c r="L53" i="1"/>
  <c r="K53" i="1"/>
  <c r="I53" i="1"/>
  <c r="H53" i="1"/>
  <c r="R52" i="1"/>
  <c r="Q52" i="1"/>
  <c r="O52" i="1"/>
  <c r="N52" i="1"/>
  <c r="L52" i="1"/>
  <c r="K52" i="1"/>
  <c r="I52" i="1"/>
  <c r="H52" i="1"/>
  <c r="R51" i="1"/>
  <c r="O51" i="1"/>
  <c r="L51" i="1"/>
  <c r="K51" i="1"/>
  <c r="I51" i="1"/>
  <c r="H51" i="1"/>
  <c r="R48" i="1"/>
  <c r="Q48" i="1"/>
  <c r="O48" i="1"/>
  <c r="N48" i="1"/>
  <c r="L48" i="1"/>
  <c r="K48" i="1"/>
  <c r="I48" i="1"/>
  <c r="H48" i="1"/>
  <c r="R47" i="1"/>
  <c r="Q47" i="1"/>
  <c r="O47" i="1"/>
  <c r="N47" i="1"/>
  <c r="L47" i="1"/>
  <c r="K47" i="1"/>
  <c r="I47" i="1"/>
  <c r="H47" i="1"/>
  <c r="R46" i="1"/>
  <c r="Q46" i="1"/>
  <c r="O46" i="1"/>
  <c r="N46" i="1"/>
  <c r="L46" i="1"/>
  <c r="K46" i="1"/>
  <c r="I46" i="1"/>
  <c r="H46" i="1"/>
  <c r="R44" i="1"/>
  <c r="Q44" i="1"/>
  <c r="O44" i="1"/>
  <c r="N44" i="1"/>
  <c r="L44" i="1"/>
  <c r="K44" i="1"/>
  <c r="I44" i="1"/>
  <c r="H44" i="1"/>
  <c r="R43" i="1"/>
  <c r="Q43" i="1"/>
  <c r="O43" i="1"/>
  <c r="N43" i="1"/>
  <c r="L43" i="1"/>
  <c r="K43" i="1"/>
  <c r="I43" i="1"/>
  <c r="H43" i="1"/>
  <c r="R42" i="1"/>
  <c r="Q42" i="1"/>
  <c r="O42" i="1"/>
  <c r="N42" i="1"/>
  <c r="L42" i="1"/>
  <c r="K42" i="1"/>
  <c r="I42" i="1"/>
  <c r="H42" i="1"/>
  <c r="R40" i="1"/>
  <c r="Q40" i="1"/>
  <c r="O40" i="1"/>
  <c r="N40" i="1"/>
  <c r="L40" i="1"/>
  <c r="K40" i="1"/>
  <c r="I40" i="1"/>
  <c r="H40" i="1"/>
  <c r="R39" i="1"/>
  <c r="Q39" i="1"/>
  <c r="O39" i="1"/>
  <c r="N39" i="1"/>
  <c r="L39" i="1"/>
  <c r="K39" i="1"/>
  <c r="I39" i="1"/>
  <c r="H39" i="1"/>
  <c r="R38" i="1"/>
  <c r="Q38" i="1"/>
  <c r="O38" i="1"/>
  <c r="N38" i="1"/>
  <c r="L38" i="1"/>
  <c r="K38" i="1"/>
  <c r="I38" i="1"/>
  <c r="H38" i="1"/>
  <c r="R36" i="1"/>
  <c r="Q36" i="1"/>
  <c r="O36" i="1"/>
  <c r="N36" i="1"/>
  <c r="L36" i="1"/>
  <c r="K36" i="1"/>
  <c r="I36" i="1"/>
  <c r="H36" i="1"/>
  <c r="R35" i="1"/>
  <c r="Q35" i="1"/>
  <c r="O35" i="1"/>
  <c r="N35" i="1"/>
  <c r="L35" i="1"/>
  <c r="K35" i="1"/>
  <c r="I35" i="1"/>
  <c r="H35" i="1"/>
  <c r="R34" i="1"/>
  <c r="Q34" i="1"/>
  <c r="O34" i="1"/>
  <c r="N34" i="1"/>
  <c r="L34" i="1"/>
  <c r="K34" i="1"/>
  <c r="I34" i="1"/>
  <c r="H34" i="1"/>
  <c r="R17" i="1"/>
  <c r="O17" i="1"/>
  <c r="L17" i="1"/>
  <c r="I17" i="1"/>
  <c r="R16" i="1"/>
  <c r="O16" i="1"/>
  <c r="L16" i="1"/>
  <c r="I16" i="1"/>
  <c r="R15" i="1"/>
  <c r="O15" i="1"/>
  <c r="L15" i="1"/>
  <c r="I15" i="1"/>
  <c r="R14" i="1"/>
  <c r="O14" i="1"/>
  <c r="L14" i="1"/>
  <c r="I14" i="1"/>
  <c r="R13" i="1"/>
  <c r="O13" i="1"/>
  <c r="L13" i="1"/>
  <c r="I13" i="1"/>
  <c r="R12" i="1"/>
  <c r="O12" i="1"/>
  <c r="L12" i="1"/>
  <c r="I12" i="1"/>
  <c r="R11" i="1"/>
  <c r="O11" i="1"/>
  <c r="L11" i="1"/>
  <c r="I11" i="1"/>
  <c r="R10" i="1"/>
  <c r="O10" i="1"/>
  <c r="L10" i="1"/>
  <c r="I10" i="1"/>
  <c r="R9" i="1"/>
  <c r="O9" i="1"/>
  <c r="L9" i="1"/>
  <c r="I9" i="1"/>
  <c r="R8" i="1"/>
  <c r="O8" i="1"/>
  <c r="L8" i="1"/>
  <c r="I8" i="1"/>
  <c r="R7" i="1"/>
  <c r="O7" i="1"/>
  <c r="L7" i="1"/>
  <c r="I7" i="1"/>
</calcChain>
</file>

<file path=xl/sharedStrings.xml><?xml version="1.0" encoding="utf-8"?>
<sst xmlns="http://schemas.openxmlformats.org/spreadsheetml/2006/main" count="312" uniqueCount="140">
  <si>
    <r>
      <rPr>
        <b/>
        <sz val="18"/>
        <rFont val="標楷體"/>
        <family val="4"/>
        <charset val="136"/>
      </rPr>
      <t>附</t>
    </r>
    <r>
      <rPr>
        <b/>
        <sz val="18"/>
        <rFont val="微軟正黑體"/>
        <family val="2"/>
        <charset val="136"/>
      </rPr>
      <t xml:space="preserve"> </t>
    </r>
    <r>
      <rPr>
        <b/>
        <sz val="18"/>
        <rFont val="標楷體"/>
        <family val="4"/>
        <charset val="136"/>
      </rPr>
      <t>表</t>
    </r>
    <r>
      <rPr>
        <b/>
        <sz val="18"/>
        <rFont val="微軟正黑體"/>
        <family val="2"/>
        <charset val="136"/>
      </rPr>
      <t xml:space="preserve"> 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據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交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換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及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存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款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不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足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退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概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況</t>
    </r>
  </si>
  <si>
    <t>　　單位：張，新台幣百萬元，％</t>
  </si>
  <si>
    <t>存款不足退票比率</t>
  </si>
  <si>
    <t>營業</t>
  </si>
  <si>
    <t>交       換       票       據</t>
  </si>
  <si>
    <t>年月</t>
  </si>
  <si>
    <t>張數比率</t>
  </si>
  <si>
    <t>金額比率</t>
  </si>
  <si>
    <t>張　數</t>
  </si>
  <si>
    <t>增　加　率</t>
  </si>
  <si>
    <t>金　額</t>
  </si>
  <si>
    <t>與上期比</t>
  </si>
  <si>
    <t>與上年同期比</t>
  </si>
  <si>
    <r>
      <rPr>
        <sz val="11"/>
        <rFont val="Times New Roman"/>
        <family val="1"/>
        <charset val="136"/>
      </rPr>
      <t>90</t>
    </r>
    <r>
      <rPr>
        <sz val="11"/>
        <rFont val="標楷體"/>
        <family val="4"/>
        <charset val="136"/>
      </rPr>
      <t>年</t>
    </r>
  </si>
  <si>
    <t>-</t>
  </si>
  <si>
    <r>
      <rPr>
        <sz val="11"/>
        <rFont val="Times New Roman"/>
        <family val="1"/>
        <charset val="136"/>
      </rPr>
      <t>91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</si>
  <si>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</si>
  <si>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</si>
  <si>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</si>
  <si>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</si>
  <si>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96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</si>
  <si>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97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</si>
  <si>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98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</si>
  <si>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99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</si>
  <si>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</si>
  <si>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</si>
  <si>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</si>
  <si>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</si>
  <si>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</t>
    </r>
    <r>
      <rPr>
        <sz val="11"/>
        <rFont val="標楷體"/>
        <family val="4"/>
        <charset val="136"/>
      </rPr>
      <t>月</t>
    </r>
  </si>
  <si>
    <t>*</t>
  </si>
  <si>
    <r>
      <rPr>
        <sz val="11"/>
        <rFont val="Times New Roman"/>
        <family val="1"/>
        <charset val="136"/>
      </rPr>
      <t>15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</si>
  <si>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3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</si>
  <si>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</si>
  <si>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4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</si>
  <si>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</si>
  <si>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5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</si>
  <si>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</si>
  <si>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6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</si>
  <si>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7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</si>
  <si>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</si>
  <si>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8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</si>
  <si>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9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</si>
  <si>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</si>
  <si>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</si>
  <si>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</si>
  <si>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</si>
  <si>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12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</si>
  <si>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</si>
  <si>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</si>
  <si>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</si>
  <si>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</si>
  <si>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</si>
  <si>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</si>
  <si>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</si>
  <si>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</si>
  <si>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</si>
  <si>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</si>
  <si>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</si>
  <si>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</si>
  <si>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106</t>
    </r>
    <r>
      <rPr>
        <sz val="11"/>
        <rFont val="標楷體"/>
        <family val="4"/>
        <charset val="136"/>
      </rPr>
      <t>年</t>
    </r>
  </si>
  <si>
    <t xml:space="preserve">*   </t>
  </si>
  <si>
    <t xml:space="preserve">**  </t>
  </si>
  <si>
    <t>括弧中數字為當月票據交換及退票所包含之月底日個數（即高峰日個數）</t>
  </si>
  <si>
    <t>23（2）</t>
  </si>
  <si>
    <t>15（0）</t>
  </si>
  <si>
    <t>20（1）</t>
  </si>
  <si>
    <t>20（2）</t>
  </si>
  <si>
    <t>22（1）</t>
  </si>
  <si>
    <t>19（0）</t>
  </si>
  <si>
    <t>21（0）</t>
  </si>
  <si>
    <t>19（2）</t>
  </si>
  <si>
    <t>22（2）</t>
  </si>
  <si>
    <r>
      <t>109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</si>
  <si>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107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</si>
  <si>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</si>
  <si>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</si>
  <si>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</si>
  <si>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</si>
  <si>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</si>
  <si>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</si>
  <si>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</si>
  <si>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</si>
  <si>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</si>
  <si>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</si>
  <si>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</si>
  <si>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</si>
  <si>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</si>
  <si>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</si>
  <si>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</si>
  <si>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</si>
  <si>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</si>
  <si>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</si>
  <si>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</si>
  <si>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</si>
  <si>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</si>
  <si>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</si>
  <si>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</si>
  <si>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</si>
  <si>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</si>
  <si>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</si>
  <si>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</si>
  <si>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</si>
  <si>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23（1）</t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</si>
  <si>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</si>
  <si>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19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</si>
  <si>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</si>
  <si>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</si>
  <si>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</si>
  <si>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</si>
  <si>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109</t>
    </r>
    <r>
      <rPr>
        <sz val="11"/>
        <rFont val="標楷體"/>
        <family val="4"/>
        <charset val="136"/>
      </rPr>
      <t>年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</si>
  <si>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</si>
  <si>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</si>
  <si>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</si>
  <si>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</si>
  <si>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</si>
  <si>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 xml:space="preserve">    </t>
    </r>
    <r>
      <rPr>
        <sz val="11"/>
        <rFont val="標楷體"/>
        <family val="4"/>
        <charset val="136"/>
      </rPr>
      <t>日數</t>
    </r>
    <r>
      <rPr>
        <sz val="11"/>
        <rFont val="微軟正黑體"/>
        <family val="2"/>
        <charset val="136"/>
      </rPr>
      <t>**</t>
    </r>
    <phoneticPr fontId="11" type="noConversion"/>
  </si>
  <si>
    <t>***</t>
    <phoneticPr fontId="11" type="noConversion"/>
  </si>
  <si>
    <t>本表之存款不足退票係指未扣除已辦理清償註記之毛退票資料</t>
    <phoneticPr fontId="11" type="noConversion"/>
  </si>
  <si>
    <r>
      <t>存  款  不  足  退  票</t>
    </r>
    <r>
      <rPr>
        <sz val="11"/>
        <rFont val="微軟正黑體"/>
        <family val="2"/>
        <charset val="136"/>
      </rPr>
      <t>***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</si>
  <si>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</si>
  <si>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111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</si>
  <si>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phoneticPr fontId="11" type="noConversion"/>
  </si>
  <si>
    <t>春節所在月份</t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</si>
  <si>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</si>
  <si>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</si>
  <si>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16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</si>
  <si>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</si>
  <si>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19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</si>
  <si>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</si>
  <si>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</si>
  <si>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</si>
  <si>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15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</si>
  <si>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23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</si>
  <si>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</si>
  <si>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23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</si>
  <si>
    <r>
      <t>20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</si>
  <si>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</si>
  <si>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111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1-12</t>
    </r>
    <r>
      <rPr>
        <sz val="11"/>
        <rFont val="標楷體"/>
        <family val="4"/>
        <charset val="136"/>
      </rPr>
      <t>月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</si>
  <si>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1-12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</si>
  <si>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標楷體"/>
        <family val="4"/>
        <charset val="136"/>
      </rPr>
      <t>（0）</t>
    </r>
    <r>
      <rPr>
        <sz val="11"/>
        <rFont val="微軟正黑體"/>
        <family val="2"/>
        <charset val="136"/>
      </rPr>
      <t/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</si>
</sst>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\ ;[Red]\(#,##0.00\)"/>
    <numFmt numFmtId="177" formatCode="#,##0\ "/>
    <numFmt numFmtId="178" formatCode="#,##0.00\ "/>
  </numFmts>
  <fonts count="14" x14ac:knownFonts="1">
    <font>
      <sz val="10"/>
      <name val="微軟正黑體"/>
      <family val="2"/>
      <charset val="136"/>
    </font>
    <font>
      <b/>
      <sz val="18"/>
      <name val="標楷體"/>
      <family val="4"/>
      <charset val="136"/>
    </font>
    <font>
      <b/>
      <sz val="18"/>
      <name val="微軟正黑體"/>
      <family val="2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微軟正黑體"/>
      <family val="2"/>
      <charset val="136"/>
    </font>
    <font>
      <sz val="11"/>
      <name val="Times New Roman"/>
      <family val="1"/>
      <charset val="136"/>
    </font>
    <font>
      <sz val="11"/>
      <name val="細明體"/>
      <family val="3"/>
      <charset val="136"/>
    </font>
    <font>
      <sz val="10"/>
      <color rgb="FFFF000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1"/>
      <color rgb="FF0070C0"/>
      <name val="Times New Roman"/>
      <family val="1"/>
      <charset val="136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</borders>
  <cellStyleXfs count="2">
    <xf numFmtId="0" fontId="0" fillId="0" borderId="0"/>
    <xf numFmtId="9" fontId="10" fillId="0" borderId="0" applyBorder="0" applyProtection="0"/>
  </cellStyleXfs>
  <cellXfs count="117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right" vertical="center"/>
    </xf>
    <xf numFmtId="178" fontId="5" fillId="0" borderId="21" xfId="0" applyNumberFormat="1" applyFont="1" applyBorder="1" applyAlignment="1">
      <alignment horizontal="right" vertical="center"/>
    </xf>
    <xf numFmtId="178" fontId="6" fillId="0" borderId="21" xfId="1" applyNumberFormat="1" applyFont="1" applyBorder="1" applyAlignment="1" applyProtection="1">
      <alignment vertical="center"/>
    </xf>
    <xf numFmtId="177" fontId="6" fillId="0" borderId="10" xfId="0" applyNumberFormat="1" applyFont="1" applyBorder="1" applyAlignment="1">
      <alignment horizontal="right" vertical="center"/>
    </xf>
    <xf numFmtId="178" fontId="6" fillId="0" borderId="22" xfId="1" applyNumberFormat="1" applyFont="1" applyBorder="1" applyAlignment="1" applyProtection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177" fontId="6" fillId="0" borderId="8" xfId="0" applyNumberFormat="1" applyFont="1" applyBorder="1" applyAlignment="1">
      <alignment vertical="center"/>
    </xf>
    <xf numFmtId="178" fontId="6" fillId="0" borderId="21" xfId="0" applyNumberFormat="1" applyFont="1" applyBorder="1" applyAlignment="1">
      <alignment vertical="center"/>
    </xf>
    <xf numFmtId="177" fontId="6" fillId="0" borderId="10" xfId="0" applyNumberFormat="1" applyFont="1" applyBorder="1" applyAlignment="1">
      <alignment vertical="center"/>
    </xf>
    <xf numFmtId="178" fontId="6" fillId="0" borderId="23" xfId="1" applyNumberFormat="1" applyFont="1" applyBorder="1" applyAlignment="1" applyProtection="1">
      <alignment vertical="center"/>
    </xf>
    <xf numFmtId="178" fontId="6" fillId="0" borderId="22" xfId="0" applyNumberFormat="1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5" fillId="0" borderId="9" xfId="0" applyFont="1" applyBorder="1" applyAlignment="1">
      <alignment horizontal="right" vertical="center"/>
    </xf>
    <xf numFmtId="178" fontId="6" fillId="0" borderId="24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77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/>
    <xf numFmtId="0" fontId="5" fillId="0" borderId="0" xfId="0" applyFont="1" applyFill="1"/>
    <xf numFmtId="0" fontId="0" fillId="0" borderId="0" xfId="0" applyFont="1" applyFill="1"/>
    <xf numFmtId="0" fontId="0" fillId="0" borderId="0" xfId="0" applyFill="1"/>
    <xf numFmtId="0" fontId="6" fillId="0" borderId="6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176" fontId="6" fillId="0" borderId="8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177" fontId="6" fillId="0" borderId="8" xfId="0" applyNumberFormat="1" applyFont="1" applyFill="1" applyBorder="1" applyAlignment="1">
      <alignment vertical="center"/>
    </xf>
    <xf numFmtId="178" fontId="13" fillId="0" borderId="21" xfId="0" applyNumberFormat="1" applyFont="1" applyFill="1" applyBorder="1" applyAlignment="1">
      <alignment vertical="center"/>
    </xf>
    <xf numFmtId="178" fontId="6" fillId="0" borderId="21" xfId="0" applyNumberFormat="1" applyFont="1" applyFill="1" applyBorder="1" applyAlignment="1">
      <alignment vertical="center"/>
    </xf>
    <xf numFmtId="177" fontId="6" fillId="0" borderId="10" xfId="0" applyNumberFormat="1" applyFont="1" applyFill="1" applyBorder="1" applyAlignment="1">
      <alignment vertical="center"/>
    </xf>
    <xf numFmtId="178" fontId="6" fillId="0" borderId="22" xfId="0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vertical="center"/>
    </xf>
    <xf numFmtId="178" fontId="13" fillId="0" borderId="0" xfId="0" applyNumberFormat="1" applyFont="1" applyFill="1" applyBorder="1" applyAlignment="1">
      <alignment vertical="center"/>
    </xf>
    <xf numFmtId="178" fontId="6" fillId="0" borderId="0" xfId="0" applyNumberFormat="1" applyFont="1" applyFill="1" applyBorder="1" applyAlignment="1">
      <alignment vertical="center"/>
    </xf>
    <xf numFmtId="176" fontId="6" fillId="0" borderId="26" xfId="0" applyNumberFormat="1" applyFont="1" applyFill="1" applyBorder="1" applyAlignment="1">
      <alignment vertical="center"/>
    </xf>
    <xf numFmtId="176" fontId="6" fillId="0" borderId="30" xfId="0" applyNumberFormat="1" applyFont="1" applyFill="1" applyBorder="1" applyAlignment="1">
      <alignment vertical="center"/>
    </xf>
    <xf numFmtId="0" fontId="6" fillId="0" borderId="27" xfId="0" applyFont="1" applyFill="1" applyBorder="1" applyAlignment="1">
      <alignment horizontal="center" vertical="center"/>
    </xf>
    <xf numFmtId="177" fontId="6" fillId="0" borderId="26" xfId="0" applyNumberFormat="1" applyFont="1" applyFill="1" applyBorder="1" applyAlignment="1">
      <alignment vertical="center"/>
    </xf>
    <xf numFmtId="178" fontId="13" fillId="0" borderId="28" xfId="0" applyNumberFormat="1" applyFont="1" applyFill="1" applyBorder="1" applyAlignment="1">
      <alignment vertical="center"/>
    </xf>
    <xf numFmtId="178" fontId="6" fillId="0" borderId="28" xfId="0" applyNumberFormat="1" applyFont="1" applyFill="1" applyBorder="1" applyAlignment="1">
      <alignment vertical="center"/>
    </xf>
    <xf numFmtId="177" fontId="6" fillId="0" borderId="31" xfId="0" applyNumberFormat="1" applyFont="1" applyFill="1" applyBorder="1" applyAlignment="1">
      <alignment vertical="center"/>
    </xf>
    <xf numFmtId="178" fontId="6" fillId="0" borderId="29" xfId="0" applyNumberFormat="1" applyFont="1" applyFill="1" applyBorder="1" applyAlignment="1">
      <alignment vertical="center"/>
    </xf>
    <xf numFmtId="0" fontId="6" fillId="0" borderId="6" xfId="0" applyFont="1" applyBorder="1" applyAlignment="1">
      <alignment horizontal="right" vertical="center"/>
    </xf>
    <xf numFmtId="178" fontId="6" fillId="0" borderId="21" xfId="0" applyNumberFormat="1" applyFont="1" applyBorder="1" applyAlignment="1" applyProtection="1">
      <alignment vertical="center"/>
    </xf>
    <xf numFmtId="178" fontId="6" fillId="0" borderId="22" xfId="0" applyNumberFormat="1" applyFont="1" applyBorder="1" applyAlignment="1" applyProtection="1">
      <alignment vertical="center"/>
    </xf>
    <xf numFmtId="0" fontId="6" fillId="0" borderId="6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6" fillId="0" borderId="6" xfId="0" applyFont="1" applyBorder="1" applyAlignment="1">
      <alignment horizontal="right"/>
    </xf>
    <xf numFmtId="0" fontId="3" fillId="0" borderId="0" xfId="0" applyFont="1" applyAlignment="1"/>
    <xf numFmtId="176" fontId="6" fillId="0" borderId="8" xfId="0" applyNumberFormat="1" applyFont="1" applyBorder="1" applyAlignment="1"/>
    <xf numFmtId="176" fontId="6" fillId="0" borderId="0" xfId="0" applyNumberFormat="1" applyFont="1" applyBorder="1" applyAlignment="1"/>
    <xf numFmtId="177" fontId="6" fillId="0" borderId="8" xfId="0" applyNumberFormat="1" applyFont="1" applyBorder="1" applyAlignment="1"/>
    <xf numFmtId="178" fontId="6" fillId="0" borderId="21" xfId="0" applyNumberFormat="1" applyFont="1" applyBorder="1" applyAlignment="1"/>
    <xf numFmtId="177" fontId="6" fillId="0" borderId="10" xfId="0" applyNumberFormat="1" applyFont="1" applyBorder="1" applyAlignment="1"/>
    <xf numFmtId="178" fontId="6" fillId="0" borderId="22" xfId="0" applyNumberFormat="1" applyFont="1" applyBorder="1" applyAlignment="1"/>
    <xf numFmtId="0" fontId="5" fillId="0" borderId="0" xfId="0" applyFont="1" applyAlignment="1"/>
    <xf numFmtId="0" fontId="0" fillId="0" borderId="0" xfId="0" applyFont="1" applyAlignment="1"/>
    <xf numFmtId="0" fontId="0" fillId="0" borderId="0" xfId="0" applyAlignment="1"/>
    <xf numFmtId="0" fontId="6" fillId="0" borderId="9" xfId="0" applyFont="1" applyBorder="1" applyAlignment="1">
      <alignment horizontal="center"/>
    </xf>
    <xf numFmtId="178" fontId="6" fillId="0" borderId="21" xfId="0" applyNumberFormat="1" applyFont="1" applyBorder="1" applyAlignment="1" applyProtection="1"/>
    <xf numFmtId="178" fontId="6" fillId="0" borderId="22" xfId="0" applyNumberFormat="1" applyFont="1" applyBorder="1" applyAlignment="1" applyProtection="1"/>
    <xf numFmtId="0" fontId="6" fillId="0" borderId="6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12" fillId="0" borderId="6" xfId="0" applyFont="1" applyBorder="1" applyAlignment="1">
      <alignment horizontal="right"/>
    </xf>
    <xf numFmtId="0" fontId="12" fillId="0" borderId="9" xfId="0" applyFont="1" applyBorder="1" applyAlignment="1">
      <alignment horizontal="right" vertical="center"/>
    </xf>
    <xf numFmtId="0" fontId="12" fillId="0" borderId="9" xfId="0" applyFont="1" applyBorder="1" applyAlignment="1" applyProtection="1">
      <alignment horizontal="right" vertical="center"/>
    </xf>
    <xf numFmtId="0" fontId="12" fillId="0" borderId="9" xfId="0" applyFont="1" applyBorder="1" applyAlignment="1" applyProtection="1">
      <alignment horizontal="right"/>
    </xf>
    <xf numFmtId="0" fontId="6" fillId="0" borderId="25" xfId="0" applyFont="1" applyFill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right"/>
    </xf>
    <xf numFmtId="0" fontId="6" fillId="0" borderId="7" xfId="0" applyFont="1" applyBorder="1" applyAlignment="1">
      <alignment horizontal="right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84D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69"/>
  <sheetViews>
    <sheetView showGridLines="0" tabSelected="1"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J49" sqref="J49"/>
    </sheetView>
  </sheetViews>
  <sheetFormatPr defaultRowHeight="13.5" x14ac:dyDescent="0.25"/>
  <cols>
    <col min="1" max="1" width="5.875" customWidth="1"/>
    <col min="2" max="2" width="11" customWidth="1"/>
    <col min="3" max="3" width="4.5" customWidth="1"/>
    <col min="4" max="5" width="9.125" customWidth="1"/>
    <col min="6" max="6" width="10.375" customWidth="1"/>
    <col min="7" max="7" width="13.75" customWidth="1"/>
    <col min="8" max="8" width="10.5" customWidth="1"/>
    <col min="9" max="9" width="13.75" customWidth="1"/>
    <col min="10" max="10" width="13.25" customWidth="1"/>
    <col min="11" max="11" width="10.625" customWidth="1"/>
    <col min="12" max="12" width="14.125" customWidth="1"/>
    <col min="13" max="13" width="11.5" customWidth="1"/>
    <col min="14" max="14" width="9.375" customWidth="1"/>
    <col min="15" max="15" width="16.125" customWidth="1"/>
    <col min="16" max="17" width="10.25" customWidth="1"/>
    <col min="18" max="18" width="13.625" customWidth="1"/>
    <col min="19" max="19" width="10.375" customWidth="1"/>
    <col min="20" max="1025" width="9.375" customWidth="1"/>
  </cols>
  <sheetData>
    <row r="1" spans="2:49" ht="28.5" customHeight="1" x14ac:dyDescent="0.4">
      <c r="B1" s="108" t="s">
        <v>0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</row>
    <row r="2" spans="2:49" ht="14.1" customHeight="1" x14ac:dyDescent="0.25">
      <c r="P2" s="1" t="s">
        <v>1</v>
      </c>
      <c r="Q2" s="2"/>
      <c r="R2" s="2"/>
      <c r="S2" s="2"/>
    </row>
    <row r="3" spans="2:49" ht="15.95" customHeight="1" x14ac:dyDescent="0.25">
      <c r="B3" s="3"/>
      <c r="C3" s="4"/>
      <c r="D3" s="109" t="s">
        <v>2</v>
      </c>
      <c r="E3" s="109"/>
      <c r="F3" s="5" t="s">
        <v>3</v>
      </c>
      <c r="G3" s="109" t="s">
        <v>4</v>
      </c>
      <c r="H3" s="109"/>
      <c r="I3" s="109"/>
      <c r="J3" s="109"/>
      <c r="K3" s="109"/>
      <c r="L3" s="109"/>
      <c r="M3" s="110" t="s">
        <v>118</v>
      </c>
      <c r="N3" s="110"/>
      <c r="O3" s="110"/>
      <c r="P3" s="110"/>
      <c r="Q3" s="110"/>
      <c r="R3" s="110"/>
      <c r="S3" s="6"/>
      <c r="T3" s="6"/>
      <c r="U3" s="6"/>
      <c r="V3" s="6"/>
      <c r="W3" s="6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2:49" ht="15.95" customHeight="1" x14ac:dyDescent="0.25">
      <c r="B4" s="8" t="s">
        <v>5</v>
      </c>
      <c r="C4" s="9"/>
      <c r="D4" s="10" t="s">
        <v>6</v>
      </c>
      <c r="E4" s="9" t="s">
        <v>7</v>
      </c>
      <c r="F4" s="11" t="s">
        <v>115</v>
      </c>
      <c r="G4" s="12" t="s">
        <v>8</v>
      </c>
      <c r="H4" s="111" t="s">
        <v>9</v>
      </c>
      <c r="I4" s="111"/>
      <c r="J4" s="12" t="s">
        <v>10</v>
      </c>
      <c r="K4" s="112" t="s">
        <v>9</v>
      </c>
      <c r="L4" s="112"/>
      <c r="M4" s="10" t="s">
        <v>8</v>
      </c>
      <c r="N4" s="113" t="s">
        <v>9</v>
      </c>
      <c r="O4" s="113"/>
      <c r="P4" s="12" t="s">
        <v>10</v>
      </c>
      <c r="Q4" s="114" t="s">
        <v>9</v>
      </c>
      <c r="R4" s="114"/>
      <c r="S4" s="6"/>
      <c r="T4" s="6"/>
      <c r="U4" s="6"/>
      <c r="V4" s="6"/>
      <c r="W4" s="6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2:49" ht="13.7" customHeight="1" x14ac:dyDescent="0.25">
      <c r="B5" s="15"/>
      <c r="C5" s="16"/>
      <c r="D5" s="17"/>
      <c r="E5" s="16"/>
      <c r="F5" s="18"/>
      <c r="G5" s="19"/>
      <c r="H5" s="13" t="s">
        <v>11</v>
      </c>
      <c r="I5" s="19" t="s">
        <v>12</v>
      </c>
      <c r="J5" s="19"/>
      <c r="K5" s="14" t="s">
        <v>11</v>
      </c>
      <c r="L5" s="16" t="s">
        <v>12</v>
      </c>
      <c r="M5" s="17"/>
      <c r="N5" s="14" t="s">
        <v>11</v>
      </c>
      <c r="O5" s="19" t="s">
        <v>12</v>
      </c>
      <c r="P5" s="19"/>
      <c r="Q5" s="14" t="s">
        <v>11</v>
      </c>
      <c r="R5" s="20" t="s">
        <v>12</v>
      </c>
      <c r="S5" s="6"/>
      <c r="T5" s="6"/>
      <c r="U5" s="6"/>
      <c r="V5" s="6"/>
      <c r="W5" s="6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2:49" ht="14.1" customHeight="1" x14ac:dyDescent="0.25">
      <c r="B6" s="21" t="s">
        <v>13</v>
      </c>
      <c r="C6" s="22"/>
      <c r="D6" s="23">
        <v>0.87</v>
      </c>
      <c r="E6" s="24">
        <v>0.76</v>
      </c>
      <c r="F6" s="25">
        <v>247</v>
      </c>
      <c r="G6" s="26">
        <v>171508786</v>
      </c>
      <c r="H6" s="27" t="s">
        <v>14</v>
      </c>
      <c r="I6" s="28">
        <v>-2.0054122123718399</v>
      </c>
      <c r="J6" s="29">
        <v>37975255</v>
      </c>
      <c r="K6" s="27" t="s">
        <v>14</v>
      </c>
      <c r="L6" s="30">
        <v>-7.0031872407907301</v>
      </c>
      <c r="M6" s="26">
        <v>1491575</v>
      </c>
      <c r="N6" s="27" t="s">
        <v>14</v>
      </c>
      <c r="O6" s="28">
        <v>-4.3719963481748598</v>
      </c>
      <c r="P6" s="29">
        <v>287774</v>
      </c>
      <c r="Q6" s="27" t="s">
        <v>14</v>
      </c>
      <c r="R6" s="30">
        <v>-11.5271099524085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2:49" ht="14.1" customHeight="1" x14ac:dyDescent="0.25">
      <c r="B7" s="21" t="s">
        <v>15</v>
      </c>
      <c r="C7" s="22"/>
      <c r="D7" s="23">
        <v>0.61</v>
      </c>
      <c r="E7" s="24">
        <v>0.55000000000000004</v>
      </c>
      <c r="F7" s="25">
        <v>251</v>
      </c>
      <c r="G7" s="26">
        <v>162791276</v>
      </c>
      <c r="H7" s="27" t="s">
        <v>14</v>
      </c>
      <c r="I7" s="28">
        <f t="shared" ref="I7:I17" si="0">(G7-G6)/G6*100</f>
        <v>-5.0828358146036905</v>
      </c>
      <c r="J7" s="29">
        <v>31985029</v>
      </c>
      <c r="K7" s="27" t="s">
        <v>14</v>
      </c>
      <c r="L7" s="30">
        <f t="shared" ref="L7:L17" si="1">(J7-J6)/J6*100</f>
        <v>-15.774024427222411</v>
      </c>
      <c r="M7" s="26">
        <v>994301</v>
      </c>
      <c r="N7" s="27" t="s">
        <v>14</v>
      </c>
      <c r="O7" s="28">
        <f t="shared" ref="O7:O17" si="2">(M7-M6)/M6*100</f>
        <v>-33.338853225617214</v>
      </c>
      <c r="P7" s="29">
        <v>177583</v>
      </c>
      <c r="Q7" s="27" t="s">
        <v>14</v>
      </c>
      <c r="R7" s="30">
        <f t="shared" ref="R7:R17" si="3">(P7-P6)/P6*100</f>
        <v>-38.290811539610949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2:49" ht="14.1" customHeight="1" x14ac:dyDescent="0.25">
      <c r="B8" s="21" t="s">
        <v>16</v>
      </c>
      <c r="C8" s="22"/>
      <c r="D8" s="23">
        <v>0.47</v>
      </c>
      <c r="E8" s="24">
        <v>0.495</v>
      </c>
      <c r="F8" s="25">
        <v>251</v>
      </c>
      <c r="G8" s="26">
        <v>158345387</v>
      </c>
      <c r="H8" s="27" t="s">
        <v>14</v>
      </c>
      <c r="I8" s="28">
        <f t="shared" si="0"/>
        <v>-2.7310363977981229</v>
      </c>
      <c r="J8" s="29">
        <v>28227955</v>
      </c>
      <c r="K8" s="27" t="s">
        <v>14</v>
      </c>
      <c r="L8" s="30">
        <f t="shared" si="1"/>
        <v>-11.746351707231529</v>
      </c>
      <c r="M8" s="26">
        <v>746108</v>
      </c>
      <c r="N8" s="27" t="s">
        <v>14</v>
      </c>
      <c r="O8" s="28">
        <f t="shared" si="2"/>
        <v>-24.961555907114647</v>
      </c>
      <c r="P8" s="29">
        <v>139949</v>
      </c>
      <c r="Q8" s="27" t="s">
        <v>14</v>
      </c>
      <c r="R8" s="30">
        <f t="shared" si="3"/>
        <v>-21.192343861743524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2:49" ht="14.1" customHeight="1" x14ac:dyDescent="0.25">
      <c r="B9" s="21" t="s">
        <v>17</v>
      </c>
      <c r="C9" s="22"/>
      <c r="D9" s="23">
        <v>0.38833333333333298</v>
      </c>
      <c r="E9" s="24">
        <v>0.53</v>
      </c>
      <c r="F9" s="25">
        <v>252</v>
      </c>
      <c r="G9" s="26">
        <v>159635122</v>
      </c>
      <c r="H9" s="27" t="s">
        <v>14</v>
      </c>
      <c r="I9" s="28">
        <f t="shared" si="0"/>
        <v>0.81450746651684902</v>
      </c>
      <c r="J9" s="29">
        <v>26597340</v>
      </c>
      <c r="K9" s="27" t="s">
        <v>14</v>
      </c>
      <c r="L9" s="30">
        <f t="shared" si="1"/>
        <v>-5.776596285490748</v>
      </c>
      <c r="M9" s="26">
        <v>619845</v>
      </c>
      <c r="N9" s="27" t="s">
        <v>14</v>
      </c>
      <c r="O9" s="28">
        <f t="shared" si="2"/>
        <v>-16.922885158716969</v>
      </c>
      <c r="P9" s="29">
        <v>142138</v>
      </c>
      <c r="Q9" s="27" t="s">
        <v>14</v>
      </c>
      <c r="R9" s="30">
        <f t="shared" si="3"/>
        <v>1.5641412228740472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2:49" ht="14.1" customHeight="1" x14ac:dyDescent="0.25">
      <c r="B10" s="21" t="s">
        <v>18</v>
      </c>
      <c r="C10" s="22"/>
      <c r="D10" s="23">
        <v>0.40250000000000002</v>
      </c>
      <c r="E10" s="24">
        <v>0.57916666666666705</v>
      </c>
      <c r="F10" s="25">
        <v>249</v>
      </c>
      <c r="G10" s="26">
        <v>154537894</v>
      </c>
      <c r="H10" s="27" t="s">
        <v>14</v>
      </c>
      <c r="I10" s="28">
        <f t="shared" si="0"/>
        <v>-3.1930492088075706</v>
      </c>
      <c r="J10" s="29">
        <v>23961673</v>
      </c>
      <c r="K10" s="27" t="s">
        <v>14</v>
      </c>
      <c r="L10" s="30">
        <f t="shared" si="1"/>
        <v>-9.9095135077417513</v>
      </c>
      <c r="M10" s="26">
        <v>620817</v>
      </c>
      <c r="N10" s="27" t="s">
        <v>14</v>
      </c>
      <c r="O10" s="28">
        <f t="shared" si="2"/>
        <v>0.15681339689761151</v>
      </c>
      <c r="P10" s="29">
        <v>139687</v>
      </c>
      <c r="Q10" s="27" t="s">
        <v>14</v>
      </c>
      <c r="R10" s="30">
        <f t="shared" si="3"/>
        <v>-1.7243805315960548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2:49" ht="14.1" customHeight="1" x14ac:dyDescent="0.25">
      <c r="B11" s="21" t="s">
        <v>19</v>
      </c>
      <c r="C11" s="22"/>
      <c r="D11" s="23">
        <v>0.49</v>
      </c>
      <c r="E11" s="24">
        <v>0.64</v>
      </c>
      <c r="F11" s="25">
        <v>251</v>
      </c>
      <c r="G11" s="26">
        <v>149200355</v>
      </c>
      <c r="H11" s="27" t="s">
        <v>14</v>
      </c>
      <c r="I11" s="28">
        <f t="shared" si="0"/>
        <v>-3.4538706732990678</v>
      </c>
      <c r="J11" s="29">
        <v>23879346</v>
      </c>
      <c r="K11" s="27" t="s">
        <v>14</v>
      </c>
      <c r="L11" s="30">
        <f t="shared" si="1"/>
        <v>-0.34357784617125858</v>
      </c>
      <c r="M11" s="26">
        <v>727209</v>
      </c>
      <c r="N11" s="27" t="s">
        <v>14</v>
      </c>
      <c r="O11" s="28">
        <f t="shared" si="2"/>
        <v>17.137417306549274</v>
      </c>
      <c r="P11" s="29">
        <v>152312</v>
      </c>
      <c r="Q11" s="27" t="s">
        <v>14</v>
      </c>
      <c r="R11" s="30">
        <f t="shared" si="3"/>
        <v>9.0380636709214173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2:49" ht="14.1" customHeight="1" x14ac:dyDescent="0.25">
      <c r="B12" s="21" t="s">
        <v>20</v>
      </c>
      <c r="C12" s="22"/>
      <c r="D12" s="23">
        <v>0.43</v>
      </c>
      <c r="E12" s="24">
        <v>0.64</v>
      </c>
      <c r="F12" s="25">
        <v>249</v>
      </c>
      <c r="G12" s="26">
        <v>144603640</v>
      </c>
      <c r="H12" s="27" t="s">
        <v>14</v>
      </c>
      <c r="I12" s="28">
        <f t="shared" si="0"/>
        <v>-3.0809008463820344</v>
      </c>
      <c r="J12" s="29">
        <v>22526892</v>
      </c>
      <c r="K12" s="27" t="s">
        <v>14</v>
      </c>
      <c r="L12" s="30">
        <f t="shared" si="1"/>
        <v>-5.6636978248901793</v>
      </c>
      <c r="M12" s="26">
        <v>625228</v>
      </c>
      <c r="N12" s="27" t="s">
        <v>14</v>
      </c>
      <c r="O12" s="28">
        <f t="shared" si="2"/>
        <v>-14.023616319379986</v>
      </c>
      <c r="P12" s="29">
        <v>143319</v>
      </c>
      <c r="Q12" s="27" t="s">
        <v>14</v>
      </c>
      <c r="R12" s="30">
        <f t="shared" si="3"/>
        <v>-5.9043279584011765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2:49" ht="14.1" customHeight="1" x14ac:dyDescent="0.25">
      <c r="B13" s="21" t="s">
        <v>21</v>
      </c>
      <c r="C13" s="22"/>
      <c r="D13" s="23">
        <v>0.37995855084042301</v>
      </c>
      <c r="E13" s="24">
        <v>0.66459980240274896</v>
      </c>
      <c r="F13" s="25">
        <v>251</v>
      </c>
      <c r="G13" s="26">
        <v>134656530</v>
      </c>
      <c r="H13" s="27" t="s">
        <v>14</v>
      </c>
      <c r="I13" s="28">
        <f t="shared" si="0"/>
        <v>-6.8788793975034093</v>
      </c>
      <c r="J13" s="29">
        <v>20581258</v>
      </c>
      <c r="K13" s="27" t="s">
        <v>14</v>
      </c>
      <c r="L13" s="30">
        <f t="shared" si="1"/>
        <v>-8.6369393523083424</v>
      </c>
      <c r="M13" s="26">
        <v>511639</v>
      </c>
      <c r="N13" s="27" t="s">
        <v>14</v>
      </c>
      <c r="O13" s="28">
        <f t="shared" si="2"/>
        <v>-18.167612454976425</v>
      </c>
      <c r="P13" s="29">
        <v>136783</v>
      </c>
      <c r="Q13" s="27" t="s">
        <v>14</v>
      </c>
      <c r="R13" s="30">
        <f t="shared" si="3"/>
        <v>-4.5604560456045604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2:49" ht="14.1" customHeight="1" x14ac:dyDescent="0.25">
      <c r="B14" s="21" t="s">
        <v>22</v>
      </c>
      <c r="C14" s="22"/>
      <c r="D14" s="23">
        <v>0.3</v>
      </c>
      <c r="E14" s="24">
        <v>0.53</v>
      </c>
      <c r="F14" s="25">
        <v>253</v>
      </c>
      <c r="G14" s="26">
        <v>121543195</v>
      </c>
      <c r="H14" s="27" t="s">
        <v>14</v>
      </c>
      <c r="I14" s="28">
        <f t="shared" si="0"/>
        <v>-9.7383580283852549</v>
      </c>
      <c r="J14" s="29">
        <v>17687308</v>
      </c>
      <c r="K14" s="27" t="s">
        <v>14</v>
      </c>
      <c r="L14" s="30">
        <f t="shared" si="1"/>
        <v>-14.061093835955024</v>
      </c>
      <c r="M14" s="26">
        <v>360291</v>
      </c>
      <c r="N14" s="27" t="s">
        <v>14</v>
      </c>
      <c r="O14" s="28">
        <f t="shared" si="2"/>
        <v>-29.581013175305245</v>
      </c>
      <c r="P14" s="29">
        <v>93370</v>
      </c>
      <c r="Q14" s="27" t="s">
        <v>14</v>
      </c>
      <c r="R14" s="30">
        <f t="shared" si="3"/>
        <v>-31.738593246236739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2:49" ht="14.1" customHeight="1" x14ac:dyDescent="0.25">
      <c r="B15" s="21" t="s">
        <v>23</v>
      </c>
      <c r="C15" s="22"/>
      <c r="D15" s="23">
        <v>0.19</v>
      </c>
      <c r="E15" s="24">
        <v>0.33</v>
      </c>
      <c r="F15" s="25">
        <v>253</v>
      </c>
      <c r="G15" s="26">
        <v>122510748</v>
      </c>
      <c r="H15" s="27" t="s">
        <v>14</v>
      </c>
      <c r="I15" s="28">
        <f t="shared" si="0"/>
        <v>0.79605690799883955</v>
      </c>
      <c r="J15" s="29">
        <v>19008366</v>
      </c>
      <c r="K15" s="27" t="s">
        <v>14</v>
      </c>
      <c r="L15" s="30">
        <f t="shared" si="1"/>
        <v>7.4689602284304657</v>
      </c>
      <c r="M15" s="26">
        <v>228061</v>
      </c>
      <c r="N15" s="27" t="s">
        <v>14</v>
      </c>
      <c r="O15" s="28">
        <f t="shared" si="2"/>
        <v>-36.700889003610968</v>
      </c>
      <c r="P15" s="29">
        <v>62584</v>
      </c>
      <c r="Q15" s="27" t="s">
        <v>14</v>
      </c>
      <c r="R15" s="30">
        <f t="shared" si="3"/>
        <v>-32.972046695940882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2:49" ht="14.1" customHeight="1" x14ac:dyDescent="0.25">
      <c r="B16" s="21" t="s">
        <v>24</v>
      </c>
      <c r="C16" s="22"/>
      <c r="D16" s="23">
        <v>0.17</v>
      </c>
      <c r="E16" s="24">
        <v>0.36</v>
      </c>
      <c r="F16" s="25">
        <v>249</v>
      </c>
      <c r="G16" s="26">
        <v>117703741</v>
      </c>
      <c r="H16" s="27" t="s">
        <v>14</v>
      </c>
      <c r="I16" s="28">
        <f t="shared" si="0"/>
        <v>-3.9237430825252981</v>
      </c>
      <c r="J16" s="29">
        <v>19193503</v>
      </c>
      <c r="K16" s="27" t="s">
        <v>14</v>
      </c>
      <c r="L16" s="30">
        <f t="shared" si="1"/>
        <v>0.97397640596777224</v>
      </c>
      <c r="M16" s="26">
        <v>200365</v>
      </c>
      <c r="N16" s="27" t="s">
        <v>14</v>
      </c>
      <c r="O16" s="28">
        <f t="shared" si="2"/>
        <v>-12.144119336493308</v>
      </c>
      <c r="P16" s="29">
        <v>69827</v>
      </c>
      <c r="Q16" s="27" t="s">
        <v>14</v>
      </c>
      <c r="R16" s="30">
        <f t="shared" si="3"/>
        <v>11.573245557970088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2:49" ht="14.1" customHeight="1" x14ac:dyDescent="0.25">
      <c r="B17" s="21" t="s">
        <v>25</v>
      </c>
      <c r="C17" s="22"/>
      <c r="D17" s="23">
        <v>0.18110857438696801</v>
      </c>
      <c r="E17" s="31">
        <v>0.38398550296682199</v>
      </c>
      <c r="F17" s="25">
        <v>252</v>
      </c>
      <c r="G17" s="26">
        <v>114811240</v>
      </c>
      <c r="H17" s="27" t="s">
        <v>14</v>
      </c>
      <c r="I17" s="28">
        <f t="shared" si="0"/>
        <v>-2.4574418581988824</v>
      </c>
      <c r="J17" s="29">
        <v>18270221</v>
      </c>
      <c r="K17" s="27" t="s">
        <v>14</v>
      </c>
      <c r="L17" s="30">
        <f t="shared" si="1"/>
        <v>-4.8103881818759193</v>
      </c>
      <c r="M17" s="26">
        <v>207933</v>
      </c>
      <c r="N17" s="27" t="s">
        <v>14</v>
      </c>
      <c r="O17" s="28">
        <f t="shared" si="2"/>
        <v>3.7771067801262692</v>
      </c>
      <c r="P17" s="29">
        <v>70155</v>
      </c>
      <c r="Q17" s="27" t="s">
        <v>14</v>
      </c>
      <c r="R17" s="30">
        <f t="shared" si="3"/>
        <v>0.46973233849370588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2:49" ht="14.1" hidden="1" customHeight="1" x14ac:dyDescent="0.25">
      <c r="B18" s="32" t="s">
        <v>26</v>
      </c>
      <c r="C18" s="33"/>
      <c r="D18" s="23">
        <v>0.15</v>
      </c>
      <c r="E18" s="31">
        <v>0.26</v>
      </c>
      <c r="F18" s="34" t="s">
        <v>27</v>
      </c>
      <c r="G18" s="35">
        <v>10773270</v>
      </c>
      <c r="H18" s="36">
        <v>-0.53952699989198405</v>
      </c>
      <c r="I18" s="36">
        <v>32.354583453474902</v>
      </c>
      <c r="J18" s="37">
        <v>1777132</v>
      </c>
      <c r="K18" s="36">
        <v>-1.21907836519435</v>
      </c>
      <c r="L18" s="38">
        <v>24.014361429304198</v>
      </c>
      <c r="M18" s="35">
        <v>16065</v>
      </c>
      <c r="N18" s="36">
        <v>-12.1795222216148</v>
      </c>
      <c r="O18" s="36">
        <v>-5.2491890297847199</v>
      </c>
      <c r="P18" s="37">
        <v>4558</v>
      </c>
      <c r="Q18" s="36">
        <v>-10.5748479497744</v>
      </c>
      <c r="R18" s="39">
        <v>-8.3081874874270802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2:49" ht="14.1" hidden="1" customHeight="1" x14ac:dyDescent="0.25">
      <c r="B19" s="32" t="s">
        <v>28</v>
      </c>
      <c r="C19" s="33" t="s">
        <v>29</v>
      </c>
      <c r="D19" s="23">
        <v>0.14000000000000001</v>
      </c>
      <c r="E19" s="31">
        <v>0.24</v>
      </c>
      <c r="F19" s="34" t="s">
        <v>30</v>
      </c>
      <c r="G19" s="35">
        <v>6336969</v>
      </c>
      <c r="H19" s="36">
        <v>-41.1787785881167</v>
      </c>
      <c r="I19" s="36">
        <v>-32.887151263272898</v>
      </c>
      <c r="J19" s="37">
        <v>1109977</v>
      </c>
      <c r="K19" s="36">
        <v>-37.541105556593401</v>
      </c>
      <c r="L19" s="38">
        <v>-15.0838659827334</v>
      </c>
      <c r="M19" s="35">
        <v>9040</v>
      </c>
      <c r="N19" s="36">
        <v>-43.728602552132003</v>
      </c>
      <c r="O19" s="36">
        <v>-46.3978654017195</v>
      </c>
      <c r="P19" s="37">
        <v>2681</v>
      </c>
      <c r="Q19" s="36">
        <v>-41.180342255375201</v>
      </c>
      <c r="R19" s="39">
        <v>-41.603136571553001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2:49" ht="14.1" hidden="1" customHeight="1" x14ac:dyDescent="0.25">
      <c r="B20" s="32" t="s">
        <v>31</v>
      </c>
      <c r="C20" s="33"/>
      <c r="D20" s="23">
        <v>0.16</v>
      </c>
      <c r="E20" s="31">
        <v>0.32</v>
      </c>
      <c r="F20" s="34" t="s">
        <v>32</v>
      </c>
      <c r="G20" s="35">
        <v>12854686</v>
      </c>
      <c r="H20" s="36">
        <v>102.852278431534</v>
      </c>
      <c r="I20" s="36">
        <v>2.11063184711008</v>
      </c>
      <c r="J20" s="37">
        <v>1949676</v>
      </c>
      <c r="K20" s="36">
        <v>75.650126083693607</v>
      </c>
      <c r="L20" s="38">
        <v>8.0400712407167099</v>
      </c>
      <c r="M20" s="35">
        <v>19959</v>
      </c>
      <c r="N20" s="36">
        <v>120.785398230089</v>
      </c>
      <c r="O20" s="36">
        <v>-17.487287610070702</v>
      </c>
      <c r="P20" s="37">
        <v>6272</v>
      </c>
      <c r="Q20" s="36">
        <v>133.94255874673601</v>
      </c>
      <c r="R20" s="39">
        <v>2.9040196882690701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2:49" ht="6" hidden="1" customHeight="1" x14ac:dyDescent="0.25">
      <c r="B21" s="32"/>
      <c r="C21" s="33"/>
      <c r="D21" s="23"/>
      <c r="E21" s="31"/>
      <c r="F21" s="34"/>
      <c r="G21" s="35"/>
      <c r="H21" s="36"/>
      <c r="I21" s="36"/>
      <c r="J21" s="37"/>
      <c r="K21" s="36"/>
      <c r="L21" s="38"/>
      <c r="M21" s="35"/>
      <c r="N21" s="36"/>
      <c r="O21" s="36"/>
      <c r="P21" s="37"/>
      <c r="Q21" s="36"/>
      <c r="R21" s="39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2:49" ht="14.1" hidden="1" customHeight="1" x14ac:dyDescent="0.25">
      <c r="B22" s="32" t="s">
        <v>33</v>
      </c>
      <c r="C22" s="33"/>
      <c r="D22" s="23">
        <v>0.18</v>
      </c>
      <c r="E22" s="31">
        <v>0.28999999999999998</v>
      </c>
      <c r="F22" s="34" t="s">
        <v>34</v>
      </c>
      <c r="G22" s="35">
        <v>7213896</v>
      </c>
      <c r="H22" s="36">
        <v>-43.881196320158999</v>
      </c>
      <c r="I22" s="36">
        <v>-25.440410743061001</v>
      </c>
      <c r="J22" s="37">
        <v>1318550</v>
      </c>
      <c r="K22" s="36">
        <v>-32.370814432757001</v>
      </c>
      <c r="L22" s="38">
        <v>-12.1094400947062</v>
      </c>
      <c r="M22" s="35">
        <v>12977</v>
      </c>
      <c r="N22" s="36">
        <v>-34.981712510646801</v>
      </c>
      <c r="O22" s="36">
        <v>-32.660474287789903</v>
      </c>
      <c r="P22" s="37">
        <v>3878</v>
      </c>
      <c r="Q22" s="36">
        <v>-38.169642857142897</v>
      </c>
      <c r="R22" s="39">
        <v>-23.901098901098901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2:49" ht="14.1" hidden="1" customHeight="1" x14ac:dyDescent="0.25">
      <c r="B23" s="32" t="s">
        <v>35</v>
      </c>
      <c r="C23" s="33"/>
      <c r="D23" s="23">
        <v>0.16</v>
      </c>
      <c r="E23" s="31">
        <v>0.35</v>
      </c>
      <c r="F23" s="34" t="s">
        <v>36</v>
      </c>
      <c r="G23" s="35">
        <v>12152407</v>
      </c>
      <c r="H23" s="36">
        <v>68.458306024927495</v>
      </c>
      <c r="I23" s="36">
        <v>21.9148069562949</v>
      </c>
      <c r="J23" s="37">
        <v>1803259</v>
      </c>
      <c r="K23" s="36">
        <v>36.760759925675899</v>
      </c>
      <c r="L23" s="38">
        <v>15.952905318728201</v>
      </c>
      <c r="M23" s="35">
        <v>19995</v>
      </c>
      <c r="N23" s="36">
        <v>54.080295908145203</v>
      </c>
      <c r="O23" s="36">
        <v>2.8919878557093601</v>
      </c>
      <c r="P23" s="37">
        <v>6312</v>
      </c>
      <c r="Q23" s="36">
        <v>62.764311500773601</v>
      </c>
      <c r="R23" s="39">
        <v>30.171169313260499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2:49" ht="14.1" hidden="1" customHeight="1" x14ac:dyDescent="0.25">
      <c r="B24" s="32" t="s">
        <v>37</v>
      </c>
      <c r="C24" s="33"/>
      <c r="D24" s="23">
        <v>0.17</v>
      </c>
      <c r="E24" s="31">
        <v>0.56999999999999995</v>
      </c>
      <c r="F24" s="34" t="s">
        <v>27</v>
      </c>
      <c r="G24" s="35">
        <v>9764094</v>
      </c>
      <c r="H24" s="36">
        <v>-19.653003721814098</v>
      </c>
      <c r="I24" s="36">
        <v>-2.7357740734361702</v>
      </c>
      <c r="J24" s="37">
        <v>1635416</v>
      </c>
      <c r="K24" s="36">
        <v>-9.3077588965312206</v>
      </c>
      <c r="L24" s="38">
        <v>4.2181358429389304</v>
      </c>
      <c r="M24" s="35">
        <v>16388</v>
      </c>
      <c r="N24" s="36">
        <v>-18.039509877469399</v>
      </c>
      <c r="O24" s="36">
        <v>-17.590264507693899</v>
      </c>
      <c r="P24" s="37">
        <v>9301</v>
      </c>
      <c r="Q24" s="36">
        <v>47.354245880861903</v>
      </c>
      <c r="R24" s="39">
        <v>66.654721376097498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2:49" ht="6" hidden="1" customHeight="1" x14ac:dyDescent="0.25">
      <c r="B25" s="32"/>
      <c r="C25" s="33"/>
      <c r="D25" s="23"/>
      <c r="E25" s="31"/>
      <c r="F25" s="34"/>
      <c r="G25" s="35"/>
      <c r="H25" s="36"/>
      <c r="I25" s="36"/>
      <c r="J25" s="37"/>
      <c r="K25" s="36"/>
      <c r="L25" s="38"/>
      <c r="M25" s="35"/>
      <c r="N25" s="36"/>
      <c r="O25" s="36"/>
      <c r="P25" s="37"/>
      <c r="Q25" s="36"/>
      <c r="R25" s="39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2:49" ht="14.1" hidden="1" customHeight="1" x14ac:dyDescent="0.25">
      <c r="B26" s="32" t="s">
        <v>38</v>
      </c>
      <c r="C26" s="33"/>
      <c r="D26" s="23">
        <v>0.18</v>
      </c>
      <c r="E26" s="31">
        <v>0.32</v>
      </c>
      <c r="F26" s="34" t="s">
        <v>39</v>
      </c>
      <c r="G26" s="35">
        <v>7778413</v>
      </c>
      <c r="H26" s="36">
        <v>-20.336561692257401</v>
      </c>
      <c r="I26" s="36">
        <v>-8.3847743532447492</v>
      </c>
      <c r="J26" s="37">
        <v>1461327</v>
      </c>
      <c r="K26" s="36">
        <v>-10.644936823413699</v>
      </c>
      <c r="L26" s="38">
        <v>-1.85572729385248</v>
      </c>
      <c r="M26" s="35">
        <v>13807</v>
      </c>
      <c r="N26" s="36">
        <v>-15.749328777154</v>
      </c>
      <c r="O26" s="36">
        <v>-16.750075369309599</v>
      </c>
      <c r="P26" s="37">
        <v>4682</v>
      </c>
      <c r="Q26" s="36">
        <v>-49.6613267390603</v>
      </c>
      <c r="R26" s="39">
        <v>-8.6439024390243908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2:49" ht="14.1" hidden="1" customHeight="1" x14ac:dyDescent="0.25">
      <c r="B27" s="32" t="s">
        <v>40</v>
      </c>
      <c r="C27" s="33"/>
      <c r="D27" s="23">
        <v>0.16</v>
      </c>
      <c r="E27" s="31">
        <v>0.34</v>
      </c>
      <c r="F27" s="34" t="s">
        <v>32</v>
      </c>
      <c r="G27" s="35">
        <v>12580830</v>
      </c>
      <c r="H27" s="36">
        <v>61.740319008517602</v>
      </c>
      <c r="I27" s="36">
        <v>1.4434826136696799</v>
      </c>
      <c r="J27" s="37">
        <v>1903251</v>
      </c>
      <c r="K27" s="36">
        <v>30.2412806989811</v>
      </c>
      <c r="L27" s="38">
        <v>8.1928045072305693</v>
      </c>
      <c r="M27" s="35">
        <v>20710</v>
      </c>
      <c r="N27" s="36">
        <v>49.996378648511602</v>
      </c>
      <c r="O27" s="36">
        <v>-5.6449040958585801</v>
      </c>
      <c r="P27" s="37">
        <v>6501</v>
      </c>
      <c r="Q27" s="36">
        <v>38.850918410935499</v>
      </c>
      <c r="R27" s="39">
        <v>19.944649446494498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2:49" ht="14.1" hidden="1" customHeight="1" x14ac:dyDescent="0.25">
      <c r="B28" s="32" t="s">
        <v>41</v>
      </c>
      <c r="C28" s="33"/>
      <c r="D28" s="23">
        <v>0.18</v>
      </c>
      <c r="E28" s="31">
        <v>0.38</v>
      </c>
      <c r="F28" s="34" t="s">
        <v>27</v>
      </c>
      <c r="G28" s="35">
        <v>10215444</v>
      </c>
      <c r="H28" s="36">
        <v>-18.8015099162774</v>
      </c>
      <c r="I28" s="36">
        <v>-1.2457097161877699</v>
      </c>
      <c r="J28" s="37">
        <v>1663401</v>
      </c>
      <c r="K28" s="36">
        <v>-12.602121317682199</v>
      </c>
      <c r="L28" s="38">
        <v>3.44893852024697</v>
      </c>
      <c r="M28" s="35">
        <v>17932</v>
      </c>
      <c r="N28" s="36">
        <v>-13.4138097537422</v>
      </c>
      <c r="O28" s="36">
        <v>-3.9682964708402499</v>
      </c>
      <c r="P28" s="37">
        <v>6403</v>
      </c>
      <c r="Q28" s="36">
        <v>-1.50746039070912</v>
      </c>
      <c r="R28" s="39">
        <v>13.027360988526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2:49" ht="6" hidden="1" customHeight="1" x14ac:dyDescent="0.25">
      <c r="B29" s="32"/>
      <c r="C29" s="33"/>
      <c r="D29" s="23"/>
      <c r="E29" s="31"/>
      <c r="F29" s="34"/>
      <c r="G29" s="35"/>
      <c r="H29" s="36"/>
      <c r="I29" s="36"/>
      <c r="J29" s="37"/>
      <c r="K29" s="36"/>
      <c r="L29" s="38"/>
      <c r="M29" s="35"/>
      <c r="N29" s="36"/>
      <c r="O29" s="36"/>
      <c r="P29" s="37"/>
      <c r="Q29" s="36"/>
      <c r="R29" s="39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2:49" ht="14.1" hidden="1" customHeight="1" x14ac:dyDescent="0.25">
      <c r="B30" s="32" t="s">
        <v>42</v>
      </c>
      <c r="C30" s="33"/>
      <c r="D30" s="23">
        <v>0.19</v>
      </c>
      <c r="E30" s="31">
        <v>0.42</v>
      </c>
      <c r="F30" s="34" t="s">
        <v>43</v>
      </c>
      <c r="G30" s="35">
        <v>9768183</v>
      </c>
      <c r="H30" s="36">
        <v>-4.3782825298636103</v>
      </c>
      <c r="I30" s="36">
        <v>23.2472855949989</v>
      </c>
      <c r="J30" s="37">
        <v>1519895</v>
      </c>
      <c r="K30" s="36">
        <v>-8.6272642615941706</v>
      </c>
      <c r="L30" s="38">
        <v>7.5749307615486501</v>
      </c>
      <c r="M30" s="35">
        <v>18117</v>
      </c>
      <c r="N30" s="36">
        <v>1.0316752174882899</v>
      </c>
      <c r="O30" s="36">
        <v>25.507447177000302</v>
      </c>
      <c r="P30" s="37">
        <v>6457</v>
      </c>
      <c r="Q30" s="36">
        <v>0.84335467749492399</v>
      </c>
      <c r="R30" s="39">
        <v>52.4675324675325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2:49" ht="14.1" hidden="1" customHeight="1" x14ac:dyDescent="0.25">
      <c r="B31" s="32" t="s">
        <v>44</v>
      </c>
      <c r="C31" s="33"/>
      <c r="D31" s="23">
        <v>0.19</v>
      </c>
      <c r="E31" s="31">
        <v>0.39</v>
      </c>
      <c r="F31" s="34" t="s">
        <v>45</v>
      </c>
      <c r="G31" s="35">
        <v>10070791</v>
      </c>
      <c r="H31" s="36">
        <v>3.0978944600034599</v>
      </c>
      <c r="I31" s="36">
        <v>-20.476844036227799</v>
      </c>
      <c r="J31" s="37">
        <v>1592544</v>
      </c>
      <c r="K31" s="36">
        <v>4.7798696620490198</v>
      </c>
      <c r="L31" s="38">
        <v>-10.079461022428999</v>
      </c>
      <c r="M31" s="35">
        <v>18863</v>
      </c>
      <c r="N31" s="36">
        <v>4.1176795275155902</v>
      </c>
      <c r="O31" s="36">
        <v>-12.3751567798579</v>
      </c>
      <c r="P31" s="37">
        <v>6265</v>
      </c>
      <c r="Q31" s="36">
        <v>-2.9735171132104701</v>
      </c>
      <c r="R31" s="39">
        <v>6.9295101553166099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2:49" ht="14.1" hidden="1" customHeight="1" x14ac:dyDescent="0.25">
      <c r="B32" s="32" t="s">
        <v>46</v>
      </c>
      <c r="C32" s="33"/>
      <c r="D32" s="23">
        <v>0.2</v>
      </c>
      <c r="E32" s="31">
        <v>0.45</v>
      </c>
      <c r="F32" s="34" t="s">
        <v>47</v>
      </c>
      <c r="G32" s="35">
        <v>8194758</v>
      </c>
      <c r="H32" s="36">
        <v>-18.628457288012399</v>
      </c>
      <c r="I32" s="36">
        <v>-24.344743350772902</v>
      </c>
      <c r="J32" s="37">
        <v>1459075</v>
      </c>
      <c r="K32" s="36">
        <v>-8.3808673418128503</v>
      </c>
      <c r="L32" s="38">
        <v>-18.898104792269798</v>
      </c>
      <c r="M32" s="35">
        <v>16512</v>
      </c>
      <c r="N32" s="36">
        <v>-12.463552987329701</v>
      </c>
      <c r="O32" s="36">
        <v>-9.7359645766140108</v>
      </c>
      <c r="P32" s="37">
        <v>6517</v>
      </c>
      <c r="Q32" s="36">
        <v>4.0223463687150796</v>
      </c>
      <c r="R32" s="39">
        <v>27.859525210908402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2:49" ht="6" hidden="1" customHeight="1" x14ac:dyDescent="0.25">
      <c r="B33" s="32"/>
      <c r="C33" s="33"/>
      <c r="D33" s="23"/>
      <c r="E33" s="31"/>
      <c r="F33" s="34"/>
      <c r="G33" s="35"/>
      <c r="H33" s="36"/>
      <c r="I33" s="36"/>
      <c r="J33" s="37"/>
      <c r="K33" s="36"/>
      <c r="L33" s="38"/>
      <c r="M33" s="35"/>
      <c r="N33" s="36"/>
      <c r="O33" s="36"/>
      <c r="P33" s="37"/>
      <c r="Q33" s="36"/>
      <c r="R33" s="39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2:49" ht="14.1" hidden="1" customHeight="1" x14ac:dyDescent="0.25">
      <c r="B34" s="32" t="s">
        <v>48</v>
      </c>
      <c r="C34" s="33" t="s">
        <v>29</v>
      </c>
      <c r="D34" s="23">
        <v>0.16</v>
      </c>
      <c r="E34" s="31">
        <v>0.38</v>
      </c>
      <c r="F34" s="34" t="s">
        <v>49</v>
      </c>
      <c r="G34" s="35">
        <v>11608500</v>
      </c>
      <c r="H34" s="36">
        <f>(G34-G32)/G32*100</f>
        <v>41.657630402264473</v>
      </c>
      <c r="I34" s="36">
        <f>(G34-G18)/G18*100</f>
        <v>7.7527992893522581</v>
      </c>
      <c r="J34" s="37">
        <v>1573646</v>
      </c>
      <c r="K34" s="36">
        <f>(J34-J32)/J32*100</f>
        <v>7.8523036855542045</v>
      </c>
      <c r="L34" s="38">
        <f>(J34-J18)/J18*100</f>
        <v>-11.450246802150883</v>
      </c>
      <c r="M34" s="35">
        <v>18715</v>
      </c>
      <c r="N34" s="36">
        <f>(M34-M32)/M32*100</f>
        <v>13.341812015503876</v>
      </c>
      <c r="O34" s="36">
        <f>(M34-M18)/M18*100</f>
        <v>16.495487083722377</v>
      </c>
      <c r="P34" s="37">
        <v>6048</v>
      </c>
      <c r="Q34" s="36">
        <f>(P34-P32)/P32*100</f>
        <v>-7.1965628356605809</v>
      </c>
      <c r="R34" s="39">
        <f>(P34-P18)/P18*100</f>
        <v>32.689776217639313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2:49" ht="14.1" hidden="1" customHeight="1" x14ac:dyDescent="0.25">
      <c r="B35" s="32" t="s">
        <v>28</v>
      </c>
      <c r="C35" s="33"/>
      <c r="D35" s="23">
        <v>0.18</v>
      </c>
      <c r="E35" s="31">
        <v>0.35</v>
      </c>
      <c r="F35" s="34" t="s">
        <v>43</v>
      </c>
      <c r="G35" s="35">
        <v>8846802</v>
      </c>
      <c r="H35" s="36">
        <f>(G35-G34)/G34*100</f>
        <v>-23.790308825429644</v>
      </c>
      <c r="I35" s="36">
        <f>(G35-G19)/G19*100</f>
        <v>39.606206058448443</v>
      </c>
      <c r="J35" s="37">
        <v>1399316</v>
      </c>
      <c r="K35" s="36">
        <f>(J35-J34)/J34*100</f>
        <v>-11.078095073479041</v>
      </c>
      <c r="L35" s="38">
        <f>(J35-J19)/J19*100</f>
        <v>26.067116706021835</v>
      </c>
      <c r="M35" s="35">
        <v>16123</v>
      </c>
      <c r="N35" s="36">
        <f>(M35-M34)/M34*100</f>
        <v>-13.849853059043548</v>
      </c>
      <c r="O35" s="36">
        <f>(M35-M19)/M19*100</f>
        <v>78.351769911504419</v>
      </c>
      <c r="P35" s="37">
        <v>4830</v>
      </c>
      <c r="Q35" s="36">
        <f>(P35-P34)/P34*100</f>
        <v>-20.138888888888889</v>
      </c>
      <c r="R35" s="39">
        <f>(P35-P19)/P19*100</f>
        <v>80.156657963446477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2:49" s="2" customFormat="1" ht="14.1" hidden="1" customHeight="1" x14ac:dyDescent="0.25">
      <c r="B36" s="32" t="s">
        <v>31</v>
      </c>
      <c r="C36" s="33"/>
      <c r="D36" s="23">
        <v>0.19</v>
      </c>
      <c r="E36" s="31">
        <v>0.39</v>
      </c>
      <c r="F36" s="34" t="s">
        <v>50</v>
      </c>
      <c r="G36" s="35">
        <v>8113936</v>
      </c>
      <c r="H36" s="36">
        <f>(G36-G35)/G35*100</f>
        <v>-8.2839652113837303</v>
      </c>
      <c r="I36" s="36">
        <f>(G36-G20)/G20*100</f>
        <v>-36.879547271710877</v>
      </c>
      <c r="J36" s="37">
        <v>1442914</v>
      </c>
      <c r="K36" s="36">
        <f>(J36-J35)/J35*100</f>
        <v>3.1156650820829608</v>
      </c>
      <c r="L36" s="38">
        <f>(J36-J20)/J20*100</f>
        <v>-25.992113561432774</v>
      </c>
      <c r="M36" s="35">
        <v>15613</v>
      </c>
      <c r="N36" s="36">
        <f>(M36-M35)/M35*100</f>
        <v>-3.1631830304533897</v>
      </c>
      <c r="O36" s="36">
        <f>(M36-M20)/M20*100</f>
        <v>-21.774638007916227</v>
      </c>
      <c r="P36" s="37">
        <v>5571</v>
      </c>
      <c r="Q36" s="36">
        <f>(P36-P35)/P35*100</f>
        <v>15.341614906832298</v>
      </c>
      <c r="R36" s="39">
        <f>(P36-P20)/P20*100</f>
        <v>-11.176658163265305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2:49" ht="6" hidden="1" customHeight="1" x14ac:dyDescent="0.25">
      <c r="B37" s="32"/>
      <c r="C37" s="33"/>
      <c r="D37" s="23"/>
      <c r="E37" s="31"/>
      <c r="F37" s="34"/>
      <c r="G37" s="35"/>
      <c r="H37" s="36"/>
      <c r="I37" s="36"/>
      <c r="J37" s="37"/>
      <c r="K37" s="36"/>
      <c r="L37" s="38"/>
      <c r="M37" s="35"/>
      <c r="N37" s="36"/>
      <c r="O37" s="36"/>
      <c r="P37" s="37"/>
      <c r="Q37" s="36"/>
      <c r="R37" s="39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2:49" ht="14.1" hidden="1" customHeight="1" x14ac:dyDescent="0.25">
      <c r="B38" s="32" t="s">
        <v>33</v>
      </c>
      <c r="C38" s="33"/>
      <c r="D38" s="23">
        <v>0.18</v>
      </c>
      <c r="E38" s="31">
        <v>0.36</v>
      </c>
      <c r="F38" s="34" t="s">
        <v>51</v>
      </c>
      <c r="G38" s="35">
        <v>10883910</v>
      </c>
      <c r="H38" s="36">
        <f>(G38-G36)/G36*100</f>
        <v>34.138474841310064</v>
      </c>
      <c r="I38" s="36">
        <f>(G38-G22)/G22*100</f>
        <v>50.874229403917106</v>
      </c>
      <c r="J38" s="37">
        <v>1598523</v>
      </c>
      <c r="K38" s="36">
        <f>(J38-J36)/J36*100</f>
        <v>10.784357210478241</v>
      </c>
      <c r="L38" s="38">
        <f>(J38-J22)/J22*100</f>
        <v>21.23340032611581</v>
      </c>
      <c r="M38" s="35">
        <v>19401</v>
      </c>
      <c r="N38" s="36">
        <f>(M38-M36)/M36*100</f>
        <v>24.261833087811439</v>
      </c>
      <c r="O38" s="36">
        <f>(M38-M22)/M22*100</f>
        <v>49.502966787393085</v>
      </c>
      <c r="P38" s="37">
        <v>5688</v>
      </c>
      <c r="Q38" s="36">
        <f>(P38-P36)/P36*100</f>
        <v>2.1001615508885298</v>
      </c>
      <c r="R38" s="39">
        <f>(P38-P22)/P22*100</f>
        <v>46.673543063434757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2:49" ht="14.1" hidden="1" customHeight="1" x14ac:dyDescent="0.25">
      <c r="B39" s="32" t="s">
        <v>35</v>
      </c>
      <c r="C39" s="33"/>
      <c r="D39" s="23">
        <v>0.18</v>
      </c>
      <c r="E39" s="31">
        <v>0.4</v>
      </c>
      <c r="F39" s="34" t="s">
        <v>45</v>
      </c>
      <c r="G39" s="35">
        <v>9909541</v>
      </c>
      <c r="H39" s="36">
        <f>(G39-G38)/G38*100</f>
        <v>-8.9523801648488455</v>
      </c>
      <c r="I39" s="36">
        <f>(G39-G23)/G23*100</f>
        <v>-18.456146177460976</v>
      </c>
      <c r="J39" s="37">
        <v>1609294</v>
      </c>
      <c r="K39" s="36">
        <f>(J39-J38)/J38*100</f>
        <v>0.67380951040429193</v>
      </c>
      <c r="L39" s="38">
        <f>(J39-J23)/J23*100</f>
        <v>-10.756358348967064</v>
      </c>
      <c r="M39" s="35">
        <v>17450</v>
      </c>
      <c r="N39" s="36">
        <f>(M39-M38)/M38*100</f>
        <v>-10.056182670996341</v>
      </c>
      <c r="O39" s="36">
        <f>(M39-M23)/M23*100</f>
        <v>-12.728182045511376</v>
      </c>
      <c r="P39" s="37">
        <v>6447</v>
      </c>
      <c r="Q39" s="36">
        <f>(P39-P38)/P38*100</f>
        <v>13.343881856540085</v>
      </c>
      <c r="R39" s="39">
        <f>(P39-P23)/P23*100</f>
        <v>2.1387832699619769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2:49" ht="14.1" hidden="1" customHeight="1" x14ac:dyDescent="0.25">
      <c r="B40" s="32" t="s">
        <v>37</v>
      </c>
      <c r="C40" s="33"/>
      <c r="D40" s="23">
        <v>0.2</v>
      </c>
      <c r="E40" s="31">
        <v>0.48</v>
      </c>
      <c r="F40" s="34" t="s">
        <v>39</v>
      </c>
      <c r="G40" s="35">
        <v>7169534</v>
      </c>
      <c r="H40" s="36">
        <f>(G40-G39)/G39*100</f>
        <v>-27.650190861514172</v>
      </c>
      <c r="I40" s="36">
        <f>(G40-G24)/G24*100</f>
        <v>-26.572460281517156</v>
      </c>
      <c r="J40" s="37">
        <v>1334517</v>
      </c>
      <c r="K40" s="36">
        <f>(J40-J39)/J39*100</f>
        <v>-17.074381685385021</v>
      </c>
      <c r="L40" s="38">
        <f>(J40-J24)/J24*100</f>
        <v>-18.398927245422573</v>
      </c>
      <c r="M40" s="35">
        <v>14151</v>
      </c>
      <c r="N40" s="36">
        <f>(M40-M39)/M39*100</f>
        <v>-18.905444126074499</v>
      </c>
      <c r="O40" s="36">
        <f>(M40-M24)/M24*100</f>
        <v>-13.650231876983158</v>
      </c>
      <c r="P40" s="37">
        <v>6394</v>
      </c>
      <c r="Q40" s="36">
        <f>(P40-P39)/P39*100</f>
        <v>-0.82208779277183186</v>
      </c>
      <c r="R40" s="39">
        <f>(P40-P24)/P24*100</f>
        <v>-31.25470379529083</v>
      </c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2:49" ht="6" hidden="1" customHeight="1" x14ac:dyDescent="0.25">
      <c r="B41" s="32"/>
      <c r="C41" s="33"/>
      <c r="D41" s="23"/>
      <c r="E41" s="31"/>
      <c r="F41" s="34"/>
      <c r="G41" s="35"/>
      <c r="H41" s="36"/>
      <c r="I41" s="36"/>
      <c r="J41" s="37"/>
      <c r="K41" s="36"/>
      <c r="L41" s="38"/>
      <c r="M41" s="35"/>
      <c r="N41" s="36"/>
      <c r="O41" s="36"/>
      <c r="P41" s="37"/>
      <c r="Q41" s="36"/>
      <c r="R41" s="39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spans="2:49" s="2" customFormat="1" ht="14.1" hidden="1" customHeight="1" x14ac:dyDescent="0.25">
      <c r="B42" s="32" t="s">
        <v>38</v>
      </c>
      <c r="C42" s="33"/>
      <c r="D42" s="23">
        <v>0.18</v>
      </c>
      <c r="E42" s="31">
        <v>0.41</v>
      </c>
      <c r="F42" s="34" t="s">
        <v>52</v>
      </c>
      <c r="G42" s="35">
        <v>11998509</v>
      </c>
      <c r="H42" s="36">
        <f>(G42-G40)/G40*100</f>
        <v>67.354098606687685</v>
      </c>
      <c r="I42" s="36">
        <f>(G42-G26)/G26*100</f>
        <v>54.253946145569799</v>
      </c>
      <c r="J42" s="37">
        <v>1785553</v>
      </c>
      <c r="K42" s="36">
        <f>(J42-J40)/J40*100</f>
        <v>33.797696095291407</v>
      </c>
      <c r="L42" s="38">
        <f>(J42-J26)/J26*100</f>
        <v>22.187094332753723</v>
      </c>
      <c r="M42" s="35">
        <v>22006</v>
      </c>
      <c r="N42" s="36">
        <f>(M42-M40)/M40*100</f>
        <v>55.508444632888128</v>
      </c>
      <c r="O42" s="36">
        <f>(M42-M26)/M26*100</f>
        <v>59.38292170638082</v>
      </c>
      <c r="P42" s="37">
        <v>7337</v>
      </c>
      <c r="Q42" s="36">
        <f>(P42-P40)/P40*100</f>
        <v>14.748201438848922</v>
      </c>
      <c r="R42" s="39">
        <f>(P42-P26)/P26*100</f>
        <v>56.706535668517731</v>
      </c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</row>
    <row r="43" spans="2:49" s="2" customFormat="1" ht="14.1" hidden="1" customHeight="1" x14ac:dyDescent="0.25">
      <c r="B43" s="32" t="s">
        <v>40</v>
      </c>
      <c r="C43" s="33"/>
      <c r="D43" s="23">
        <v>0.18</v>
      </c>
      <c r="E43" s="31">
        <v>0.45</v>
      </c>
      <c r="F43" s="34" t="s">
        <v>45</v>
      </c>
      <c r="G43" s="35">
        <v>9892710</v>
      </c>
      <c r="H43" s="36">
        <f>(G43-G42)/G42*100</f>
        <v>-17.550505650327054</v>
      </c>
      <c r="I43" s="36">
        <f>(G43-G27)/G27*100</f>
        <v>-21.366793764799301</v>
      </c>
      <c r="J43" s="37">
        <v>1554942</v>
      </c>
      <c r="K43" s="36">
        <f>(J43-J42)/J42*100</f>
        <v>-12.915382517348966</v>
      </c>
      <c r="L43" s="38">
        <f>(J43-J27)/J27*100</f>
        <v>-18.300739103775594</v>
      </c>
      <c r="M43" s="35">
        <v>18272</v>
      </c>
      <c r="N43" s="36">
        <f>(M43-M42)/M42*100</f>
        <v>-16.968099609197491</v>
      </c>
      <c r="O43" s="36">
        <f>(M43-M27)/M27*100</f>
        <v>-11.772090777402221</v>
      </c>
      <c r="P43" s="37">
        <v>6926</v>
      </c>
      <c r="Q43" s="36">
        <f>(P43-P42)/P42*100</f>
        <v>-5.6017445822543275</v>
      </c>
      <c r="R43" s="39">
        <f>(P43-P27)/P27*100</f>
        <v>6.5374557760344567</v>
      </c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</row>
    <row r="44" spans="2:49" s="2" customFormat="1" ht="14.1" hidden="1" customHeight="1" x14ac:dyDescent="0.25">
      <c r="B44" s="32" t="s">
        <v>41</v>
      </c>
      <c r="C44" s="33"/>
      <c r="D44" s="23">
        <v>0.18</v>
      </c>
      <c r="E44" s="31">
        <v>0.35</v>
      </c>
      <c r="F44" s="34" t="s">
        <v>53</v>
      </c>
      <c r="G44" s="35">
        <v>7413264</v>
      </c>
      <c r="H44" s="36">
        <f>(G44-G43)/G43*100</f>
        <v>-25.063364841383201</v>
      </c>
      <c r="I44" s="36">
        <f>(G44-G28)/G28*100</f>
        <v>-27.430819453368837</v>
      </c>
      <c r="J44" s="37">
        <v>1331017</v>
      </c>
      <c r="K44" s="36">
        <f>(J44-J43)/J43*100</f>
        <v>-14.400858681545678</v>
      </c>
      <c r="L44" s="38">
        <f>(J44-J28)/J28*100</f>
        <v>-19.982193109178123</v>
      </c>
      <c r="M44" s="35">
        <v>13633</v>
      </c>
      <c r="N44" s="36">
        <f>(M44-M43)/M43*100</f>
        <v>-25.388572679509629</v>
      </c>
      <c r="O44" s="36">
        <f>(M44-M28)/M28*100</f>
        <v>-23.973901405308943</v>
      </c>
      <c r="P44" s="37">
        <v>4723</v>
      </c>
      <c r="Q44" s="36">
        <f>(P44-P43)/P43*100</f>
        <v>-31.807681201270576</v>
      </c>
      <c r="R44" s="39">
        <f>(P44-P28)/P28*100</f>
        <v>-26.237701077619867</v>
      </c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</row>
    <row r="45" spans="2:49" s="2" customFormat="1" ht="6" hidden="1" customHeight="1" x14ac:dyDescent="0.25">
      <c r="B45" s="32"/>
      <c r="C45" s="33"/>
      <c r="D45" s="23"/>
      <c r="E45" s="31"/>
      <c r="F45" s="34"/>
      <c r="G45" s="35"/>
      <c r="H45" s="36"/>
      <c r="I45" s="36"/>
      <c r="J45" s="37"/>
      <c r="K45" s="36"/>
      <c r="L45" s="38"/>
      <c r="M45" s="35"/>
      <c r="N45" s="36"/>
      <c r="O45" s="36"/>
      <c r="P45" s="37"/>
      <c r="Q45" s="36"/>
      <c r="R45" s="39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</row>
    <row r="46" spans="2:49" s="2" customFormat="1" ht="14.1" hidden="1" customHeight="1" x14ac:dyDescent="0.25">
      <c r="B46" s="32" t="s">
        <v>42</v>
      </c>
      <c r="C46" s="33"/>
      <c r="D46" s="23">
        <v>0.18</v>
      </c>
      <c r="E46" s="31">
        <v>0.38</v>
      </c>
      <c r="F46" s="34" t="s">
        <v>52</v>
      </c>
      <c r="G46" s="35">
        <v>11950489</v>
      </c>
      <c r="H46" s="36">
        <f>(G46-G44)/G44*100</f>
        <v>61.204147053173877</v>
      </c>
      <c r="I46" s="36">
        <f>(G46-G30)/G30*100</f>
        <v>22.340961466426254</v>
      </c>
      <c r="J46" s="37">
        <v>1714153</v>
      </c>
      <c r="K46" s="36">
        <f>(J46-J44)/J44*100</f>
        <v>28.785207101036274</v>
      </c>
      <c r="L46" s="38">
        <f>(J46-J30)/J30*100</f>
        <v>12.781014477973807</v>
      </c>
      <c r="M46" s="35">
        <v>21325</v>
      </c>
      <c r="N46" s="36">
        <f>(M46-M44)/M44*100</f>
        <v>56.421917406293552</v>
      </c>
      <c r="O46" s="36">
        <f>(M46-M30)/M30*100</f>
        <v>17.707125903847214</v>
      </c>
      <c r="P46" s="37">
        <v>6550</v>
      </c>
      <c r="Q46" s="36">
        <f>(P46-P44)/P44*100</f>
        <v>38.683040440398052</v>
      </c>
      <c r="R46" s="39">
        <f>(P46-P30)/P30*100</f>
        <v>1.4402973517113211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</row>
    <row r="47" spans="2:49" s="2" customFormat="1" ht="14.1" hidden="1" customHeight="1" x14ac:dyDescent="0.25">
      <c r="B47" s="32" t="s">
        <v>44</v>
      </c>
      <c r="C47" s="33"/>
      <c r="D47" s="23">
        <v>0.18</v>
      </c>
      <c r="E47" s="31">
        <v>0.34</v>
      </c>
      <c r="F47" s="34" t="s">
        <v>45</v>
      </c>
      <c r="G47" s="35">
        <v>9685929</v>
      </c>
      <c r="H47" s="36">
        <f>(G47-G46)/G46*100</f>
        <v>-18.949517463260289</v>
      </c>
      <c r="I47" s="36">
        <f>(G47-G31)/G31*100</f>
        <v>-3.8215667468424281</v>
      </c>
      <c r="J47" s="37">
        <v>1516198</v>
      </c>
      <c r="K47" s="36">
        <f>(J47-J46)/J46*100</f>
        <v>-11.548269028493955</v>
      </c>
      <c r="L47" s="38">
        <f>(J47-J31)/J31*100</f>
        <v>-4.7939648763236686</v>
      </c>
      <c r="M47" s="35">
        <v>17519</v>
      </c>
      <c r="N47" s="36">
        <f>(M47-M46)/M46*100</f>
        <v>-17.847596717467763</v>
      </c>
      <c r="O47" s="36">
        <f>(M47-M31)/M31*100</f>
        <v>-7.1250596405661879</v>
      </c>
      <c r="P47" s="37">
        <v>5183</v>
      </c>
      <c r="Q47" s="36">
        <f>(P47-P46)/P46*100</f>
        <v>-20.870229007633586</v>
      </c>
      <c r="R47" s="39">
        <f>(P47-P31)/P31*100</f>
        <v>-17.270550678371908</v>
      </c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</row>
    <row r="48" spans="2:49" s="2" customFormat="1" ht="14.1" hidden="1" customHeight="1" x14ac:dyDescent="0.25">
      <c r="B48" s="32" t="s">
        <v>46</v>
      </c>
      <c r="C48" s="33"/>
      <c r="D48" s="23">
        <v>0.19</v>
      </c>
      <c r="E48" s="31">
        <v>0.32</v>
      </c>
      <c r="F48" s="34" t="s">
        <v>39</v>
      </c>
      <c r="G48" s="35">
        <v>7338116</v>
      </c>
      <c r="H48" s="36">
        <f>(G48-G47)/G47*100</f>
        <v>-24.239419884246519</v>
      </c>
      <c r="I48" s="36">
        <f>(G48-G32)/G32*100</f>
        <v>-10.453536272822211</v>
      </c>
      <c r="J48" s="37">
        <v>1410148</v>
      </c>
      <c r="K48" s="36">
        <f>(J48-J47)/J47*100</f>
        <v>-6.9944690601095632</v>
      </c>
      <c r="L48" s="38">
        <f>(J48-J32)/J32*100</f>
        <v>-3.353288898788616</v>
      </c>
      <c r="M48" s="35">
        <v>13725</v>
      </c>
      <c r="N48" s="36">
        <f>(M48-M47)/M47*100</f>
        <v>-21.656487242422511</v>
      </c>
      <c r="O48" s="36">
        <f>(M48-M32)/M32*100</f>
        <v>-16.878633720930232</v>
      </c>
      <c r="P48" s="37">
        <v>4458</v>
      </c>
      <c r="Q48" s="36">
        <f>(P48-P47)/P47*100</f>
        <v>-13.988037815936716</v>
      </c>
      <c r="R48" s="39">
        <f>(P48-P32)/P32*100</f>
        <v>-31.594291852079177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</row>
    <row r="49" spans="1:38" ht="14.1" customHeight="1" x14ac:dyDescent="0.25">
      <c r="A49" s="2"/>
      <c r="B49" s="21" t="s">
        <v>54</v>
      </c>
      <c r="C49" s="33"/>
      <c r="D49" s="23">
        <v>0.174434492149731</v>
      </c>
      <c r="E49" s="31">
        <v>0.41117656097603</v>
      </c>
      <c r="F49" s="25">
        <v>248</v>
      </c>
      <c r="G49" s="35">
        <v>114438376</v>
      </c>
      <c r="H49" s="27" t="s">
        <v>14</v>
      </c>
      <c r="I49" s="36">
        <v>-0.32476262777059101</v>
      </c>
      <c r="J49" s="37">
        <v>18469438</v>
      </c>
      <c r="K49" s="27" t="s">
        <v>14</v>
      </c>
      <c r="L49" s="38">
        <v>1.0903918458348201</v>
      </c>
      <c r="M49" s="35">
        <v>199620</v>
      </c>
      <c r="N49" s="27" t="s">
        <v>14</v>
      </c>
      <c r="O49" s="36">
        <v>-3.9979224076986299</v>
      </c>
      <c r="P49" s="37">
        <v>75942</v>
      </c>
      <c r="Q49" s="27" t="s">
        <v>14</v>
      </c>
      <c r="R49" s="39">
        <v>8.2488774855676699</v>
      </c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</row>
    <row r="50" spans="1:38" ht="14.1" customHeight="1" x14ac:dyDescent="0.25">
      <c r="A50" s="2"/>
      <c r="B50" s="21" t="s">
        <v>55</v>
      </c>
      <c r="C50" s="33"/>
      <c r="D50" s="23">
        <v>0.16734928578512601</v>
      </c>
      <c r="E50" s="31">
        <v>0.45643391679178902</v>
      </c>
      <c r="F50" s="25">
        <v>250</v>
      </c>
      <c r="G50" s="35">
        <v>109330613</v>
      </c>
      <c r="H50" s="27" t="s">
        <v>14</v>
      </c>
      <c r="I50" s="36">
        <v>-4.4633305526810299</v>
      </c>
      <c r="J50" s="37">
        <v>18468610</v>
      </c>
      <c r="K50" s="27" t="s">
        <v>14</v>
      </c>
      <c r="L50" s="38">
        <v>-4.48308172668816E-3</v>
      </c>
      <c r="M50" s="35">
        <v>182964</v>
      </c>
      <c r="N50" s="27" t="s">
        <v>14</v>
      </c>
      <c r="O50" s="36">
        <v>-8.3438533213104904</v>
      </c>
      <c r="P50" s="37">
        <v>84301</v>
      </c>
      <c r="Q50" s="27" t="s">
        <v>14</v>
      </c>
      <c r="R50" s="39">
        <v>11.001817176266099</v>
      </c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</row>
    <row r="51" spans="1:38" s="40" customFormat="1" ht="14.1" hidden="1" customHeight="1" x14ac:dyDescent="0.25">
      <c r="B51" s="32" t="s">
        <v>56</v>
      </c>
      <c r="C51" s="33"/>
      <c r="D51" s="23">
        <v>0.16</v>
      </c>
      <c r="E51" s="31">
        <v>0.36</v>
      </c>
      <c r="F51" s="34" t="s">
        <v>52</v>
      </c>
      <c r="G51" s="35">
        <v>12364040</v>
      </c>
      <c r="H51" s="36">
        <f>(G51-G48)/G48*100</f>
        <v>68.490658910270696</v>
      </c>
      <c r="I51" s="36">
        <f>(G51-G34)/G34*100</f>
        <v>6.5085066976784249</v>
      </c>
      <c r="J51" s="37">
        <v>1855591</v>
      </c>
      <c r="K51" s="36">
        <f>(J51-J48)/J48*100</f>
        <v>31.588386467236063</v>
      </c>
      <c r="L51" s="38">
        <f>(J51-J34)/J34*100</f>
        <v>17.916672491780236</v>
      </c>
      <c r="M51" s="35">
        <v>19905</v>
      </c>
      <c r="N51" s="27" t="s">
        <v>14</v>
      </c>
      <c r="O51" s="36">
        <f>(M51-M34)/M34*100</f>
        <v>6.3585359337429868</v>
      </c>
      <c r="P51" s="37">
        <v>6760</v>
      </c>
      <c r="Q51" s="27" t="s">
        <v>14</v>
      </c>
      <c r="R51" s="39">
        <f>(P51-P34)/P34*100</f>
        <v>11.772486772486772</v>
      </c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s="2" customFormat="1" ht="14.1" hidden="1" customHeight="1" x14ac:dyDescent="0.25">
      <c r="B52" s="32" t="s">
        <v>28</v>
      </c>
      <c r="C52" s="33" t="s">
        <v>29</v>
      </c>
      <c r="D52" s="23">
        <v>0.16</v>
      </c>
      <c r="E52" s="31">
        <v>0.34</v>
      </c>
      <c r="F52" s="34" t="s">
        <v>30</v>
      </c>
      <c r="G52" s="35">
        <v>6362771</v>
      </c>
      <c r="H52" s="36">
        <f>(G52-G51)/G51*100</f>
        <v>-48.538091109378492</v>
      </c>
      <c r="I52" s="36">
        <f>(G52-G35)/G35*100</f>
        <v>-28.078293150451429</v>
      </c>
      <c r="J52" s="37">
        <v>1069715</v>
      </c>
      <c r="K52" s="36">
        <f>(J52-J51)/J51*100</f>
        <v>-42.351789807128831</v>
      </c>
      <c r="L52" s="38">
        <f>(J52-J35)/J35*100</f>
        <v>-23.554436596165555</v>
      </c>
      <c r="M52" s="35">
        <v>10060</v>
      </c>
      <c r="N52" s="36">
        <f>(M52-M51)/M51*100</f>
        <v>-49.459934689776439</v>
      </c>
      <c r="O52" s="36">
        <f>(M52-M35)/M35*100</f>
        <v>-37.604664144390007</v>
      </c>
      <c r="P52" s="37">
        <v>3587</v>
      </c>
      <c r="Q52" s="36">
        <f>(P52-P51)/P51*100</f>
        <v>-46.937869822485204</v>
      </c>
      <c r="R52" s="39">
        <f>(P52-P35)/P35*100</f>
        <v>-25.734989648033125</v>
      </c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</row>
    <row r="53" spans="1:38" ht="14.1" hidden="1" customHeight="1" x14ac:dyDescent="0.25">
      <c r="A53" s="2"/>
      <c r="B53" s="32" t="s">
        <v>31</v>
      </c>
      <c r="C53" s="33"/>
      <c r="D53" s="23">
        <v>0.17</v>
      </c>
      <c r="E53" s="31">
        <v>0.39</v>
      </c>
      <c r="F53" s="34" t="s">
        <v>27</v>
      </c>
      <c r="G53" s="35">
        <v>9437472</v>
      </c>
      <c r="H53" s="36">
        <f>(G53-G52)/G52*100</f>
        <v>48.323301278641019</v>
      </c>
      <c r="I53" s="36">
        <f>(G53-G36)/G36*100</f>
        <v>16.311886117908745</v>
      </c>
      <c r="J53" s="37">
        <v>1571560</v>
      </c>
      <c r="K53" s="36">
        <f>(J53-J52)/J52*100</f>
        <v>46.913897626938017</v>
      </c>
      <c r="L53" s="38">
        <f>(J53-J36)/J36*100</f>
        <v>8.9157080740778731</v>
      </c>
      <c r="M53" s="35">
        <v>15866</v>
      </c>
      <c r="N53" s="36">
        <f>(M53-M52)/M52*100</f>
        <v>57.713717693836976</v>
      </c>
      <c r="O53" s="36">
        <f>(M53-M36)/M36*100</f>
        <v>1.6204445013770576</v>
      </c>
      <c r="P53" s="37">
        <v>6115</v>
      </c>
      <c r="Q53" s="36">
        <f>(P53-P52)/P52*100</f>
        <v>70.476721494284917</v>
      </c>
      <c r="R53" s="39">
        <f>(P53-P36)/P36*100</f>
        <v>9.7648537066953871</v>
      </c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</row>
    <row r="54" spans="1:38" ht="6" hidden="1" customHeight="1" x14ac:dyDescent="0.25">
      <c r="A54" s="2"/>
      <c r="B54" s="32"/>
      <c r="C54" s="33"/>
      <c r="D54" s="23"/>
      <c r="E54" s="31"/>
      <c r="F54" s="34"/>
      <c r="G54" s="35"/>
      <c r="H54" s="36"/>
      <c r="I54" s="36"/>
      <c r="J54" s="37"/>
      <c r="K54" s="36"/>
      <c r="L54" s="38"/>
      <c r="M54" s="35"/>
      <c r="N54" s="36"/>
      <c r="O54" s="36"/>
      <c r="P54" s="37"/>
      <c r="Q54" s="36"/>
      <c r="R54" s="39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</row>
    <row r="55" spans="1:38" ht="14.1" hidden="1" customHeight="1" x14ac:dyDescent="0.25">
      <c r="A55" s="2"/>
      <c r="B55" s="32" t="s">
        <v>33</v>
      </c>
      <c r="C55" s="33"/>
      <c r="D55" s="23">
        <v>0.18</v>
      </c>
      <c r="E55" s="31">
        <v>0.45</v>
      </c>
      <c r="F55" s="34" t="s">
        <v>51</v>
      </c>
      <c r="G55" s="35">
        <v>10887058</v>
      </c>
      <c r="H55" s="36">
        <f>(G55-G53)/G53*100</f>
        <v>15.359897226714949</v>
      </c>
      <c r="I55" s="36">
        <f>(G55-G38)/G38*100</f>
        <v>2.8923429172053056E-2</v>
      </c>
      <c r="J55" s="37">
        <v>1616030</v>
      </c>
      <c r="K55" s="36">
        <f>(J55-J53)/J53*100</f>
        <v>2.8296724273969813</v>
      </c>
      <c r="L55" s="38">
        <f>(J55-J38)/J38*100</f>
        <v>1.0951985051200388</v>
      </c>
      <c r="M55" s="35">
        <v>19383</v>
      </c>
      <c r="N55" s="36">
        <f>(M55-M53)/M53*100</f>
        <v>22.166897768813815</v>
      </c>
      <c r="O55" s="36">
        <f>(M55-M38)/M38*100</f>
        <v>-9.2778722746250195E-2</v>
      </c>
      <c r="P55" s="37">
        <v>7237</v>
      </c>
      <c r="Q55" s="36">
        <f>(P55-P53)/P53*100</f>
        <v>18.348323793949305</v>
      </c>
      <c r="R55" s="39">
        <f>(P55-P38)/P38*100</f>
        <v>27.232770745428976</v>
      </c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</row>
    <row r="56" spans="1:38" ht="14.1" hidden="1" customHeight="1" x14ac:dyDescent="0.25">
      <c r="A56" s="2"/>
      <c r="B56" s="32" t="s">
        <v>35</v>
      </c>
      <c r="C56" s="33"/>
      <c r="D56" s="23">
        <v>0.18</v>
      </c>
      <c r="E56" s="31">
        <v>0.48</v>
      </c>
      <c r="F56" s="34" t="s">
        <v>45</v>
      </c>
      <c r="G56" s="35">
        <v>9516981</v>
      </c>
      <c r="H56" s="36">
        <f>(G56-G55)/G55*100</f>
        <v>-12.584455782269185</v>
      </c>
      <c r="I56" s="36">
        <f>(G56-G39)/G39*100</f>
        <v>-3.96143474253752</v>
      </c>
      <c r="J56" s="37">
        <v>1571015</v>
      </c>
      <c r="K56" s="36">
        <f>(J56-J55)/J55*100</f>
        <v>-2.7855299715970618</v>
      </c>
      <c r="L56" s="38">
        <f>(J56-J39)/J39*100</f>
        <v>-2.3786206870839011</v>
      </c>
      <c r="M56" s="35">
        <v>17178</v>
      </c>
      <c r="N56" s="36">
        <f>(M56-M55)/M55*100</f>
        <v>-11.375947995666305</v>
      </c>
      <c r="O56" s="36">
        <f>(M56-M39)/M39*100</f>
        <v>-1.5587392550143266</v>
      </c>
      <c r="P56" s="37">
        <v>7605</v>
      </c>
      <c r="Q56" s="36">
        <f>(P56-P55)/P55*100</f>
        <v>5.0849799640735114</v>
      </c>
      <c r="R56" s="39">
        <f>(P56-P39)/P39*100</f>
        <v>17.961842717543046</v>
      </c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</row>
    <row r="57" spans="1:38" ht="14.1" hidden="1" customHeight="1" x14ac:dyDescent="0.25">
      <c r="A57" s="2"/>
      <c r="B57" s="32" t="s">
        <v>37</v>
      </c>
      <c r="C57" s="33"/>
      <c r="D57" s="23">
        <v>0.18</v>
      </c>
      <c r="E57" s="31">
        <v>0.39</v>
      </c>
      <c r="F57" s="34" t="s">
        <v>34</v>
      </c>
      <c r="G57" s="35">
        <v>6805864</v>
      </c>
      <c r="H57" s="36">
        <f>(G57-G56)/G56*100</f>
        <v>-28.487153646728935</v>
      </c>
      <c r="I57" s="36">
        <f>(G57-G40)/G40*100</f>
        <v>-5.0724356701565263</v>
      </c>
      <c r="J57" s="37">
        <v>1298096</v>
      </c>
      <c r="K57" s="36">
        <f>(J57-J56)/J56*100</f>
        <v>-17.37214475991636</v>
      </c>
      <c r="L57" s="38">
        <f>(J57-J40)/J40*100</f>
        <v>-2.7291521951387656</v>
      </c>
      <c r="M57" s="35">
        <v>12412</v>
      </c>
      <c r="N57" s="36">
        <f>(M57-M56)/M56*100</f>
        <v>-27.744789847479336</v>
      </c>
      <c r="O57" s="36">
        <f>(M57-M40)/M40*100</f>
        <v>-12.288884177796621</v>
      </c>
      <c r="P57" s="37">
        <v>5072</v>
      </c>
      <c r="Q57" s="36">
        <f>(P57-P56)/P56*100</f>
        <v>-33.307034845496389</v>
      </c>
      <c r="R57" s="39">
        <f>(P57-P40)/P40*100</f>
        <v>-20.675633406318422</v>
      </c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</row>
    <row r="58" spans="1:38" ht="6" hidden="1" customHeight="1" x14ac:dyDescent="0.25">
      <c r="A58" s="2"/>
      <c r="B58" s="32"/>
      <c r="C58" s="33"/>
      <c r="D58" s="23"/>
      <c r="E58" s="31"/>
      <c r="F58" s="34"/>
      <c r="G58" s="35"/>
      <c r="H58" s="36"/>
      <c r="I58" s="36"/>
      <c r="J58" s="37"/>
      <c r="K58" s="36"/>
      <c r="L58" s="38"/>
      <c r="M58" s="35"/>
      <c r="N58" s="36"/>
      <c r="O58" s="36"/>
      <c r="P58" s="37"/>
      <c r="Q58" s="36"/>
      <c r="R58" s="39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</row>
    <row r="59" spans="1:38" ht="14.1" hidden="1" customHeight="1" x14ac:dyDescent="0.25">
      <c r="A59" s="2"/>
      <c r="B59" s="32" t="s">
        <v>38</v>
      </c>
      <c r="C59" s="33"/>
      <c r="D59" s="23">
        <v>0.17</v>
      </c>
      <c r="E59" s="31">
        <v>0.38</v>
      </c>
      <c r="F59" s="34" t="s">
        <v>32</v>
      </c>
      <c r="G59" s="35">
        <v>11785466</v>
      </c>
      <c r="H59" s="36">
        <f>(G59-G57)/G57*100</f>
        <v>73.166345962834399</v>
      </c>
      <c r="I59" s="36">
        <f>(G59-G42)/G42*100</f>
        <v>-1.7755789490177487</v>
      </c>
      <c r="J59" s="37">
        <v>1802274</v>
      </c>
      <c r="K59" s="36">
        <f>(J59-J57)/J57*100</f>
        <v>38.839808457926075</v>
      </c>
      <c r="L59" s="38">
        <f>(J59-J42)/J42*100</f>
        <v>0.93646058111968677</v>
      </c>
      <c r="M59" s="35">
        <v>19673</v>
      </c>
      <c r="N59" s="36">
        <f>(M59-M57)/M57*100</f>
        <v>58.499838865613917</v>
      </c>
      <c r="O59" s="36">
        <f>(M59-M42)/M42*100</f>
        <v>-10.601654094337908</v>
      </c>
      <c r="P59" s="37">
        <v>6835</v>
      </c>
      <c r="Q59" s="36">
        <f>(P59-P57)/P57*100</f>
        <v>34.759463722397477</v>
      </c>
      <c r="R59" s="39">
        <f>(P59-P42)/P42*100</f>
        <v>-6.8420335286901999</v>
      </c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</row>
    <row r="60" spans="1:38" ht="14.1" hidden="1" customHeight="1" x14ac:dyDescent="0.25">
      <c r="A60" s="2"/>
      <c r="B60" s="32" t="s">
        <v>40</v>
      </c>
      <c r="C60" s="33"/>
      <c r="D60" s="23">
        <v>0.19</v>
      </c>
      <c r="E60" s="31">
        <v>0.4</v>
      </c>
      <c r="F60" s="34" t="s">
        <v>39</v>
      </c>
      <c r="G60" s="35">
        <v>7572929</v>
      </c>
      <c r="H60" s="36">
        <f>(G60-G59)/G59*100</f>
        <v>-35.743491178032336</v>
      </c>
      <c r="I60" s="36">
        <f>(G60-G43)/G43*100</f>
        <v>-23.449398597553149</v>
      </c>
      <c r="J60" s="37">
        <v>1382510</v>
      </c>
      <c r="K60" s="36">
        <f>(J60-J59)/J59*100</f>
        <v>-23.290798180520831</v>
      </c>
      <c r="L60" s="38">
        <f>(J60-J43)/J43*100</f>
        <v>-11.089288217824201</v>
      </c>
      <c r="M60" s="35">
        <v>14256</v>
      </c>
      <c r="N60" s="36">
        <f>(M60-M59)/M59*100</f>
        <v>-27.535200528643315</v>
      </c>
      <c r="O60" s="36">
        <f>(M60-M43)/M43*100</f>
        <v>-21.978984238178633</v>
      </c>
      <c r="P60" s="37">
        <v>5552</v>
      </c>
      <c r="Q60" s="36">
        <f>(P60-P59)/P59*100</f>
        <v>-18.771031455742502</v>
      </c>
      <c r="R60" s="39">
        <f>(P60-P43)/P43*100</f>
        <v>-19.838290499566849</v>
      </c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</row>
    <row r="61" spans="1:38" ht="14.1" hidden="1" customHeight="1" x14ac:dyDescent="0.25">
      <c r="A61" s="2"/>
      <c r="B61" s="32" t="s">
        <v>41</v>
      </c>
      <c r="C61" s="33"/>
      <c r="D61" s="23">
        <v>0.18</v>
      </c>
      <c r="E61" s="31">
        <v>0.45</v>
      </c>
      <c r="F61" s="34" t="s">
        <v>51</v>
      </c>
      <c r="G61" s="35">
        <v>11138997</v>
      </c>
      <c r="H61" s="36">
        <f>(G61-G60)/G60*100</f>
        <v>47.089679567839603</v>
      </c>
      <c r="I61" s="36">
        <f>(G61-G44)/G44*100</f>
        <v>50.257659783868483</v>
      </c>
      <c r="J61" s="37">
        <v>1650720</v>
      </c>
      <c r="K61" s="36">
        <f>(J61-J60)/J60*100</f>
        <v>19.400221336554527</v>
      </c>
      <c r="L61" s="38">
        <f>(J61-J44)/J44*100</f>
        <v>24.019452794367012</v>
      </c>
      <c r="M61" s="35">
        <v>20001</v>
      </c>
      <c r="N61" s="36">
        <f>(M61-M60)/M60*100</f>
        <v>40.29882154882155</v>
      </c>
      <c r="O61" s="36">
        <f>(M61-M44)/M44*100</f>
        <v>46.710188513166578</v>
      </c>
      <c r="P61" s="37">
        <v>7427</v>
      </c>
      <c r="Q61" s="36">
        <f>(P61-P60)/P60*100</f>
        <v>33.771613832853028</v>
      </c>
      <c r="R61" s="39">
        <f>(P61-P44)/P44*100</f>
        <v>57.251746771120047</v>
      </c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</row>
    <row r="62" spans="1:38" ht="6" hidden="1" customHeight="1" x14ac:dyDescent="0.25">
      <c r="A62" s="2"/>
      <c r="B62" s="32"/>
      <c r="C62" s="33"/>
      <c r="D62" s="23"/>
      <c r="E62" s="31"/>
      <c r="F62" s="34"/>
      <c r="G62" s="35"/>
      <c r="H62" s="36"/>
      <c r="I62" s="36"/>
      <c r="J62" s="37"/>
      <c r="K62" s="36"/>
      <c r="L62" s="38"/>
      <c r="M62" s="35"/>
      <c r="N62" s="36"/>
      <c r="O62" s="36"/>
      <c r="P62" s="37"/>
      <c r="Q62" s="36"/>
      <c r="R62" s="39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</row>
    <row r="63" spans="1:38" ht="14.1" hidden="1" customHeight="1" x14ac:dyDescent="0.25">
      <c r="A63" s="2"/>
      <c r="B63" s="32" t="s">
        <v>42</v>
      </c>
      <c r="C63" s="33"/>
      <c r="D63" s="23">
        <v>0.18</v>
      </c>
      <c r="E63" s="31">
        <v>0.43</v>
      </c>
      <c r="F63" s="34" t="s">
        <v>45</v>
      </c>
      <c r="G63" s="35">
        <v>9743758</v>
      </c>
      <c r="H63" s="36">
        <f>(G63-G61)/G61*100</f>
        <v>-12.525714837700377</v>
      </c>
      <c r="I63" s="36">
        <f>(G63-G46)/G46*100</f>
        <v>-18.465612578698661</v>
      </c>
      <c r="J63" s="37">
        <v>1552663</v>
      </c>
      <c r="K63" s="36">
        <f>(J63-J61)/J61*100</f>
        <v>-5.9402563729766404</v>
      </c>
      <c r="L63" s="38">
        <f>(J63-J46)/J46*100</f>
        <v>-9.4209793408173006</v>
      </c>
      <c r="M63" s="35">
        <v>17604</v>
      </c>
      <c r="N63" s="36">
        <f>(M63-M61)/M61*100</f>
        <v>-11.984400779961002</v>
      </c>
      <c r="O63" s="36">
        <f>(M63-M46)/M46*100</f>
        <v>-17.449003516998829</v>
      </c>
      <c r="P63" s="37">
        <v>6621</v>
      </c>
      <c r="Q63" s="36">
        <f>(P63-P61)/P61*100</f>
        <v>-10.85229567793187</v>
      </c>
      <c r="R63" s="39">
        <f>(P63-P46)/P46*100</f>
        <v>1.083969465648855</v>
      </c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</row>
    <row r="64" spans="1:38" ht="14.1" hidden="1" customHeight="1" x14ac:dyDescent="0.25">
      <c r="A64" s="2"/>
      <c r="B64" s="32" t="s">
        <v>44</v>
      </c>
      <c r="C64" s="33"/>
      <c r="D64" s="23">
        <v>0.18</v>
      </c>
      <c r="E64" s="31">
        <v>0.37</v>
      </c>
      <c r="F64" s="34" t="s">
        <v>39</v>
      </c>
      <c r="G64" s="35">
        <v>7242456</v>
      </c>
      <c r="H64" s="36">
        <f>(G64-G63)/G63*100</f>
        <v>-25.670814073994858</v>
      </c>
      <c r="I64" s="36">
        <f>(G64-G47)/G47*100</f>
        <v>-25.227038108579979</v>
      </c>
      <c r="J64" s="37">
        <v>1315452</v>
      </c>
      <c r="K64" s="36">
        <f>(J64-J63)/J63*100</f>
        <v>-15.277687431206902</v>
      </c>
      <c r="L64" s="38">
        <f>(J64-J47)/J47*100</f>
        <v>-13.240091333717627</v>
      </c>
      <c r="M64" s="35">
        <v>13325</v>
      </c>
      <c r="N64" s="36">
        <f>(M64-M63)/M63*100</f>
        <v>-24.306975687343783</v>
      </c>
      <c r="O64" s="36">
        <f>(M64-M47)/M47*100</f>
        <v>-23.939722586905646</v>
      </c>
      <c r="P64" s="37">
        <v>4866</v>
      </c>
      <c r="Q64" s="36">
        <f>(P64-P63)/P63*100</f>
        <v>-26.506570004531039</v>
      </c>
      <c r="R64" s="39">
        <f>(P64-P47)/P47*100</f>
        <v>-6.1161489484854332</v>
      </c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</row>
    <row r="65" spans="1:49" ht="14.1" hidden="1" customHeight="1" x14ac:dyDescent="0.25">
      <c r="A65" s="2"/>
      <c r="B65" s="32" t="s">
        <v>46</v>
      </c>
      <c r="C65" s="33"/>
      <c r="D65" s="23">
        <v>0.17</v>
      </c>
      <c r="E65" s="31">
        <v>0.46</v>
      </c>
      <c r="F65" s="34" t="s">
        <v>52</v>
      </c>
      <c r="G65" s="35">
        <v>11580584</v>
      </c>
      <c r="H65" s="36">
        <f>(G65-G64)/G64*100</f>
        <v>59.898575842228105</v>
      </c>
      <c r="I65" s="36">
        <f>(G65-G48)/G48*100</f>
        <v>57.814131038539053</v>
      </c>
      <c r="J65" s="37">
        <v>1783812</v>
      </c>
      <c r="K65" s="36">
        <f>(J65-J64)/J64*100</f>
        <v>35.604491840067141</v>
      </c>
      <c r="L65" s="38">
        <f>(J65-J48)/J48*100</f>
        <v>26.498211535243112</v>
      </c>
      <c r="M65" s="35">
        <v>19957</v>
      </c>
      <c r="N65" s="36">
        <f>(M65-M64)/M64*100</f>
        <v>49.771106941838653</v>
      </c>
      <c r="O65" s="36">
        <f>(M65-M48)/M48*100</f>
        <v>45.406193078324222</v>
      </c>
      <c r="P65" s="37">
        <v>8265</v>
      </c>
      <c r="Q65" s="36">
        <f>(P65-P64)/P64*100</f>
        <v>69.852034525277446</v>
      </c>
      <c r="R65" s="39">
        <f>(P65-P48)/P48*100</f>
        <v>85.397039030955597</v>
      </c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</row>
    <row r="66" spans="1:49" ht="14.1" customHeight="1" x14ac:dyDescent="0.25">
      <c r="A66" s="2"/>
      <c r="B66" s="21" t="s">
        <v>57</v>
      </c>
      <c r="C66" s="33"/>
      <c r="D66" s="23">
        <v>0.18275105954461601</v>
      </c>
      <c r="E66" s="31">
        <v>0.51846056453398204</v>
      </c>
      <c r="F66" s="25">
        <v>246</v>
      </c>
      <c r="G66" s="35">
        <v>104755617</v>
      </c>
      <c r="H66" s="27" t="s">
        <v>14</v>
      </c>
      <c r="I66" s="36">
        <v>-4.1845516772141398</v>
      </c>
      <c r="J66" s="37">
        <v>18014292</v>
      </c>
      <c r="K66" s="27" t="s">
        <v>14</v>
      </c>
      <c r="L66" s="38">
        <v>-2.45994690450445</v>
      </c>
      <c r="M66" s="35">
        <v>191442</v>
      </c>
      <c r="N66" s="27" t="s">
        <v>14</v>
      </c>
      <c r="O66" s="36">
        <v>4.6336984324785204</v>
      </c>
      <c r="P66" s="37">
        <v>93400</v>
      </c>
      <c r="Q66" s="27" t="s">
        <v>14</v>
      </c>
      <c r="R66" s="39">
        <v>10.795164715233</v>
      </c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</row>
    <row r="67" spans="1:49" ht="14.1" customHeight="1" x14ac:dyDescent="0.25">
      <c r="A67" s="2"/>
      <c r="B67" s="21" t="s">
        <v>58</v>
      </c>
      <c r="C67" s="33"/>
      <c r="D67" s="23">
        <v>0.19</v>
      </c>
      <c r="E67" s="31">
        <v>0.66</v>
      </c>
      <c r="F67" s="25">
        <v>245</v>
      </c>
      <c r="G67" s="35">
        <v>97952127</v>
      </c>
      <c r="H67" s="27" t="s">
        <v>14</v>
      </c>
      <c r="I67" s="36">
        <f>(G67-G66)/G66*100</f>
        <v>-6.4946302593015135</v>
      </c>
      <c r="J67" s="37">
        <v>16138067</v>
      </c>
      <c r="K67" s="27" t="s">
        <v>14</v>
      </c>
      <c r="L67" s="38">
        <f>(J67-J66)/J66*100</f>
        <v>-10.415202551396414</v>
      </c>
      <c r="M67" s="35">
        <v>186204</v>
      </c>
      <c r="N67" s="27" t="s">
        <v>14</v>
      </c>
      <c r="O67" s="36">
        <f>(M67-M66)/M66*100</f>
        <v>-2.7360767229761498</v>
      </c>
      <c r="P67" s="37">
        <v>99042</v>
      </c>
      <c r="Q67" s="27" t="s">
        <v>14</v>
      </c>
      <c r="R67" s="39">
        <f>(P67-P66)/P66*100</f>
        <v>6.0406852248394003</v>
      </c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</row>
    <row r="68" spans="1:49" ht="14.1" customHeight="1" x14ac:dyDescent="0.25">
      <c r="A68" s="2"/>
      <c r="B68" s="21" t="s">
        <v>59</v>
      </c>
      <c r="C68" s="33"/>
      <c r="D68" s="23">
        <v>0.18</v>
      </c>
      <c r="E68" s="31">
        <v>0.52</v>
      </c>
      <c r="F68" s="25">
        <v>248</v>
      </c>
      <c r="G68" s="35">
        <v>94763551</v>
      </c>
      <c r="H68" s="27" t="s">
        <v>14</v>
      </c>
      <c r="I68" s="36">
        <v>-3.26</v>
      </c>
      <c r="J68" s="37">
        <v>16089267</v>
      </c>
      <c r="K68" s="27" t="s">
        <v>14</v>
      </c>
      <c r="L68" s="38">
        <v>-0.35</v>
      </c>
      <c r="M68" s="35">
        <v>167129</v>
      </c>
      <c r="N68" s="27" t="s">
        <v>14</v>
      </c>
      <c r="O68" s="36">
        <v>-10.24</v>
      </c>
      <c r="P68" s="37">
        <v>83131</v>
      </c>
      <c r="Q68" s="27" t="s">
        <v>14</v>
      </c>
      <c r="R68" s="39">
        <v>-16.059999999999999</v>
      </c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</row>
    <row r="69" spans="1:49" ht="14.1" customHeight="1" x14ac:dyDescent="0.25">
      <c r="A69" s="2"/>
      <c r="B69" s="21" t="s">
        <v>73</v>
      </c>
      <c r="C69" s="33"/>
      <c r="D69" s="23">
        <v>0.14000000000000001</v>
      </c>
      <c r="E69" s="31">
        <v>0.44</v>
      </c>
      <c r="F69" s="25">
        <v>249</v>
      </c>
      <c r="G69" s="35">
        <v>88483188</v>
      </c>
      <c r="H69" s="27" t="s">
        <v>14</v>
      </c>
      <c r="I69" s="36">
        <v>-6.63</v>
      </c>
      <c r="J69" s="37">
        <v>15916923</v>
      </c>
      <c r="K69" s="27" t="s">
        <v>14</v>
      </c>
      <c r="L69" s="38">
        <v>-1.07</v>
      </c>
      <c r="M69" s="35">
        <v>125260</v>
      </c>
      <c r="N69" s="27" t="s">
        <v>14</v>
      </c>
      <c r="O69" s="36">
        <v>-25.05</v>
      </c>
      <c r="P69" s="37">
        <v>69745</v>
      </c>
      <c r="Q69" s="27" t="s">
        <v>14</v>
      </c>
      <c r="R69" s="39">
        <v>-16.100000000000001</v>
      </c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</row>
    <row r="70" spans="1:49" ht="14.1" customHeight="1" x14ac:dyDescent="0.25">
      <c r="A70" s="2"/>
      <c r="B70" s="21" t="s">
        <v>74</v>
      </c>
      <c r="C70" s="33"/>
      <c r="D70" s="23">
        <v>0.12</v>
      </c>
      <c r="E70" s="31">
        <v>0.38</v>
      </c>
      <c r="F70" s="25">
        <v>247</v>
      </c>
      <c r="G70" s="35">
        <v>83584142</v>
      </c>
      <c r="H70" s="27" t="s">
        <v>14</v>
      </c>
      <c r="I70" s="36">
        <v>-5.54</v>
      </c>
      <c r="J70" s="37">
        <v>14935624</v>
      </c>
      <c r="K70" s="27" t="s">
        <v>14</v>
      </c>
      <c r="L70" s="38">
        <v>-6.17</v>
      </c>
      <c r="M70" s="35">
        <v>98957</v>
      </c>
      <c r="N70" s="27" t="s">
        <v>14</v>
      </c>
      <c r="O70" s="36">
        <v>-21</v>
      </c>
      <c r="P70" s="37">
        <v>57368</v>
      </c>
      <c r="Q70" s="27" t="s">
        <v>14</v>
      </c>
      <c r="R70" s="39">
        <v>-17.75</v>
      </c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</row>
    <row r="71" spans="1:49" ht="6" hidden="1" customHeight="1" x14ac:dyDescent="0.25">
      <c r="B71" s="32"/>
      <c r="C71" s="33"/>
      <c r="D71" s="23"/>
      <c r="E71" s="31"/>
      <c r="F71" s="42"/>
      <c r="G71" s="35"/>
      <c r="H71" s="36"/>
      <c r="I71" s="36"/>
      <c r="J71" s="37"/>
      <c r="K71" s="36"/>
      <c r="L71" s="38"/>
      <c r="M71" s="35"/>
      <c r="N71" s="36"/>
      <c r="O71" s="36"/>
      <c r="P71" s="37"/>
      <c r="Q71" s="36"/>
      <c r="R71" s="39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</row>
    <row r="72" spans="1:49" ht="14.1" hidden="1" customHeight="1" x14ac:dyDescent="0.25">
      <c r="A72" s="1"/>
      <c r="B72" s="32" t="s">
        <v>75</v>
      </c>
      <c r="C72" s="33"/>
      <c r="D72" s="23">
        <v>0.11</v>
      </c>
      <c r="E72" s="31">
        <v>0.37</v>
      </c>
      <c r="F72" s="34" t="s">
        <v>63</v>
      </c>
      <c r="G72" s="35">
        <v>9549985</v>
      </c>
      <c r="H72" s="36">
        <v>70.63</v>
      </c>
      <c r="I72" s="36">
        <v>-2.1764193173911037</v>
      </c>
      <c r="J72" s="37">
        <v>1571860</v>
      </c>
      <c r="K72" s="36">
        <v>27.93</v>
      </c>
      <c r="L72" s="38">
        <v>0.43448813464020547</v>
      </c>
      <c r="M72" s="35">
        <v>10590</v>
      </c>
      <c r="N72" s="36">
        <v>37.568199532346064</v>
      </c>
      <c r="O72" s="36">
        <v>-29.045226130653269</v>
      </c>
      <c r="P72" s="37">
        <v>5805</v>
      </c>
      <c r="Q72" s="36">
        <v>25.894599869876384</v>
      </c>
      <c r="R72" s="39">
        <v>-29.79</v>
      </c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</row>
    <row r="73" spans="1:49" ht="14.1" hidden="1" customHeight="1" x14ac:dyDescent="0.25">
      <c r="A73" s="1"/>
      <c r="B73" s="32" t="s">
        <v>76</v>
      </c>
      <c r="C73" s="33" t="s">
        <v>29</v>
      </c>
      <c r="D73" s="23">
        <v>0.12</v>
      </c>
      <c r="E73" s="31">
        <v>0.35</v>
      </c>
      <c r="F73" s="34" t="s">
        <v>64</v>
      </c>
      <c r="G73" s="35">
        <v>4467709</v>
      </c>
      <c r="H73" s="36">
        <v>-53.217633326125643</v>
      </c>
      <c r="I73" s="36">
        <v>-14.904427905470719</v>
      </c>
      <c r="J73" s="37">
        <v>879900</v>
      </c>
      <c r="K73" s="36">
        <v>-44.021732215337245</v>
      </c>
      <c r="L73" s="36">
        <v>-9.7847506597739837</v>
      </c>
      <c r="M73" s="35">
        <v>5496</v>
      </c>
      <c r="N73" s="36">
        <v>-48.10198300283286</v>
      </c>
      <c r="O73" s="36">
        <v>-26.973159712994949</v>
      </c>
      <c r="P73" s="37">
        <v>3071</v>
      </c>
      <c r="Q73" s="36">
        <v>-47.097329888027559</v>
      </c>
      <c r="R73" s="43">
        <v>-29.27</v>
      </c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</row>
    <row r="74" spans="1:49" ht="14.1" hidden="1" customHeight="1" x14ac:dyDescent="0.25">
      <c r="A74" s="1"/>
      <c r="B74" s="32" t="s">
        <v>77</v>
      </c>
      <c r="C74" s="33"/>
      <c r="D74" s="23">
        <v>0.12</v>
      </c>
      <c r="E74" s="31">
        <v>0.33</v>
      </c>
      <c r="F74" s="34" t="s">
        <v>65</v>
      </c>
      <c r="G74" s="35">
        <v>6961035</v>
      </c>
      <c r="H74" s="36">
        <v>55.807708156462297</v>
      </c>
      <c r="I74" s="36">
        <v>-26.628865772922701</v>
      </c>
      <c r="J74" s="37">
        <v>1247455</v>
      </c>
      <c r="K74" s="36">
        <v>41.772360495510853</v>
      </c>
      <c r="L74" s="36">
        <v>-19.507555593410416</v>
      </c>
      <c r="M74" s="35">
        <v>8059</v>
      </c>
      <c r="N74" s="36">
        <v>46.633915574963609</v>
      </c>
      <c r="O74" s="36">
        <v>-37.893033292231813</v>
      </c>
      <c r="P74" s="37">
        <v>4121</v>
      </c>
      <c r="Q74" s="36">
        <v>34.190817323347446</v>
      </c>
      <c r="R74" s="43">
        <v>-40.815740341806695</v>
      </c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</row>
    <row r="75" spans="1:49" ht="6" hidden="1" customHeight="1" x14ac:dyDescent="0.25">
      <c r="A75" s="1"/>
      <c r="B75" s="32"/>
      <c r="C75" s="33"/>
      <c r="D75" s="23"/>
      <c r="E75" s="31"/>
      <c r="F75" s="42"/>
      <c r="G75" s="35"/>
      <c r="H75" s="36"/>
      <c r="I75" s="36"/>
      <c r="J75" s="37"/>
      <c r="K75" s="36"/>
      <c r="L75" s="36"/>
      <c r="M75" s="35"/>
      <c r="N75" s="36"/>
      <c r="O75" s="36"/>
      <c r="P75" s="37"/>
      <c r="Q75" s="36"/>
      <c r="R75" s="43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</row>
    <row r="76" spans="1:49" ht="14.1" hidden="1" customHeight="1" x14ac:dyDescent="0.25">
      <c r="A76" s="1"/>
      <c r="B76" s="32" t="s">
        <v>78</v>
      </c>
      <c r="C76" s="33"/>
      <c r="D76" s="23">
        <v>0.12</v>
      </c>
      <c r="E76" s="31">
        <v>0.4</v>
      </c>
      <c r="F76" s="34" t="s">
        <v>66</v>
      </c>
      <c r="G76" s="35">
        <v>7983063</v>
      </c>
      <c r="H76" s="36">
        <v>14.68212701128496</v>
      </c>
      <c r="I76" s="36">
        <v>20.344804817734008</v>
      </c>
      <c r="J76" s="37">
        <v>1283316</v>
      </c>
      <c r="K76" s="36">
        <v>2.8747329562990247</v>
      </c>
      <c r="L76" s="36">
        <v>8.6821866925474911</v>
      </c>
      <c r="M76" s="35">
        <v>9888</v>
      </c>
      <c r="N76" s="36">
        <v>22.695123464449686</v>
      </c>
      <c r="O76" s="36">
        <v>-7.6664487813988229</v>
      </c>
      <c r="P76" s="37">
        <v>5145</v>
      </c>
      <c r="Q76" s="36">
        <v>24.848337782091726</v>
      </c>
      <c r="R76" s="43">
        <v>-13.2085020242915</v>
      </c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</row>
    <row r="77" spans="1:49" ht="14.1" hidden="1" customHeight="1" x14ac:dyDescent="0.25">
      <c r="A77" s="1"/>
      <c r="B77" s="32" t="s">
        <v>79</v>
      </c>
      <c r="C77" s="33"/>
      <c r="D77" s="23">
        <v>0.12</v>
      </c>
      <c r="E77" s="31">
        <v>0.38</v>
      </c>
      <c r="F77" s="34" t="s">
        <v>67</v>
      </c>
      <c r="G77" s="35">
        <v>6962491</v>
      </c>
      <c r="H77" s="36">
        <v>-12.784215782839242</v>
      </c>
      <c r="I77" s="36">
        <v>-8.0955849391931878</v>
      </c>
      <c r="J77" s="37">
        <v>1276447</v>
      </c>
      <c r="K77" s="36">
        <v>-0.53525398265119417</v>
      </c>
      <c r="L77" s="36">
        <v>-5.223926587630114</v>
      </c>
      <c r="M77" s="35">
        <v>8688</v>
      </c>
      <c r="N77" s="36">
        <v>-12.135922330097088</v>
      </c>
      <c r="O77" s="36">
        <v>-22.677109291562832</v>
      </c>
      <c r="P77" s="37">
        <v>4893</v>
      </c>
      <c r="Q77" s="36">
        <v>-4.8979591836734695</v>
      </c>
      <c r="R77" s="43">
        <v>-30.318997436627743</v>
      </c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</row>
    <row r="78" spans="1:49" ht="14.1" hidden="1" customHeight="1" x14ac:dyDescent="0.25">
      <c r="A78" s="1"/>
      <c r="B78" s="32" t="s">
        <v>80</v>
      </c>
      <c r="C78" s="33"/>
      <c r="D78" s="23">
        <v>0.13</v>
      </c>
      <c r="E78" s="31">
        <v>0.36</v>
      </c>
      <c r="F78" s="34" t="s">
        <v>68</v>
      </c>
      <c r="G78" s="35">
        <v>4928147</v>
      </c>
      <c r="H78" s="36">
        <v>-29.218623047412194</v>
      </c>
      <c r="I78" s="36">
        <v>-9.5966494523862984</v>
      </c>
      <c r="J78" s="37">
        <v>1055351</v>
      </c>
      <c r="K78" s="36">
        <v>-17.321204875721435</v>
      </c>
      <c r="L78" s="36">
        <v>-11.140309516191502</v>
      </c>
      <c r="M78" s="35">
        <v>6630</v>
      </c>
      <c r="N78" s="36">
        <v>-23.687845303867402</v>
      </c>
      <c r="O78" s="36">
        <v>-21.024419297200716</v>
      </c>
      <c r="P78" s="37">
        <v>3765</v>
      </c>
      <c r="Q78" s="36">
        <v>-23.053341508277132</v>
      </c>
      <c r="R78" s="43">
        <v>-24.138625831150513</v>
      </c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</row>
    <row r="79" spans="1:49" ht="6" hidden="1" customHeight="1" x14ac:dyDescent="0.25">
      <c r="A79" s="1"/>
      <c r="B79" s="32"/>
      <c r="C79" s="33"/>
      <c r="D79" s="23"/>
      <c r="E79" s="31"/>
      <c r="F79" s="42"/>
      <c r="G79" s="35"/>
      <c r="H79" s="36"/>
      <c r="I79" s="36"/>
      <c r="J79" s="37"/>
      <c r="K79" s="36"/>
      <c r="L79" s="36"/>
      <c r="M79" s="35"/>
      <c r="N79" s="36"/>
      <c r="O79" s="36"/>
      <c r="P79" s="37"/>
      <c r="Q79" s="36"/>
      <c r="R79" s="43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</row>
    <row r="80" spans="1:49" ht="14.1" hidden="1" customHeight="1" x14ac:dyDescent="0.25">
      <c r="A80" s="1"/>
      <c r="B80" s="32" t="s">
        <v>81</v>
      </c>
      <c r="C80" s="33"/>
      <c r="D80" s="23">
        <v>0.11</v>
      </c>
      <c r="E80" s="31">
        <v>0.39</v>
      </c>
      <c r="F80" s="34" t="s">
        <v>63</v>
      </c>
      <c r="G80" s="35">
        <v>8570793</v>
      </c>
      <c r="H80" s="36">
        <v>73.915124690882806</v>
      </c>
      <c r="I80" s="36">
        <v>-5.9722089659326159</v>
      </c>
      <c r="J80" s="37">
        <v>1462133</v>
      </c>
      <c r="K80" s="36">
        <v>38.544711664649959</v>
      </c>
      <c r="L80" s="36">
        <v>-5.5494044081548282</v>
      </c>
      <c r="M80" s="35">
        <v>9496</v>
      </c>
      <c r="N80" s="36">
        <v>43.227752639517348</v>
      </c>
      <c r="O80" s="36">
        <v>-27.049243297226706</v>
      </c>
      <c r="P80" s="37">
        <v>5737</v>
      </c>
      <c r="Q80" s="36">
        <v>52.377158034528549</v>
      </c>
      <c r="R80" s="43">
        <v>-16.903244495944381</v>
      </c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</row>
    <row r="81" spans="1:49" ht="14.1" hidden="1" customHeight="1" x14ac:dyDescent="0.25">
      <c r="A81" s="1"/>
      <c r="B81" s="32" t="s">
        <v>82</v>
      </c>
      <c r="C81" s="33"/>
      <c r="D81" s="23">
        <v>0.12</v>
      </c>
      <c r="E81" s="31">
        <v>0.36</v>
      </c>
      <c r="F81" s="34" t="s">
        <v>69</v>
      </c>
      <c r="G81" s="35">
        <v>5537177</v>
      </c>
      <c r="H81" s="36">
        <v>-35.394811191916546</v>
      </c>
      <c r="I81" s="36">
        <v>-26.246860397108733</v>
      </c>
      <c r="J81" s="37">
        <v>1159738</v>
      </c>
      <c r="K81" s="36">
        <v>-20.681771083752299</v>
      </c>
      <c r="L81" s="36">
        <v>-17.110831416088278</v>
      </c>
      <c r="M81" s="35">
        <v>6915</v>
      </c>
      <c r="N81" s="36">
        <v>-27.179865206402699</v>
      </c>
      <c r="O81" s="36">
        <v>-28.770086526576023</v>
      </c>
      <c r="P81" s="37">
        <v>4211</v>
      </c>
      <c r="Q81" s="36">
        <v>-26.599267910057524</v>
      </c>
      <c r="R81" s="43">
        <v>-22.662993572084481</v>
      </c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</row>
    <row r="82" spans="1:49" ht="14.1" hidden="1" customHeight="1" x14ac:dyDescent="0.25">
      <c r="A82" s="1"/>
      <c r="B82" s="32" t="s">
        <v>83</v>
      </c>
      <c r="C82" s="33"/>
      <c r="D82" s="23">
        <v>0.1</v>
      </c>
      <c r="E82" s="31">
        <v>0.34</v>
      </c>
      <c r="F82" s="34" t="s">
        <v>70</v>
      </c>
      <c r="G82" s="35">
        <v>8052990</v>
      </c>
      <c r="H82" s="36">
        <v>45.434939139565159</v>
      </c>
      <c r="I82" s="36">
        <v>43.711238025758838</v>
      </c>
      <c r="J82" s="37">
        <v>1310293</v>
      </c>
      <c r="K82" s="36">
        <v>12.981811409128612</v>
      </c>
      <c r="L82" s="36">
        <v>15.480538389133509</v>
      </c>
      <c r="M82" s="35">
        <v>8342</v>
      </c>
      <c r="N82" s="36">
        <v>20.636297903109181</v>
      </c>
      <c r="O82" s="36">
        <v>8.1130119232763089</v>
      </c>
      <c r="P82" s="37">
        <v>4493</v>
      </c>
      <c r="Q82" s="36">
        <v>6.6967466160056999</v>
      </c>
      <c r="R82" s="43">
        <v>2.4162297697743331</v>
      </c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</row>
    <row r="83" spans="1:49" ht="6" hidden="1" customHeight="1" x14ac:dyDescent="0.25">
      <c r="A83" s="1"/>
      <c r="B83" s="32"/>
      <c r="C83" s="33"/>
      <c r="D83" s="23"/>
      <c r="E83" s="31"/>
      <c r="F83" s="42"/>
      <c r="G83" s="35"/>
      <c r="H83" s="36"/>
      <c r="I83" s="36"/>
      <c r="J83" s="37"/>
      <c r="K83" s="36"/>
      <c r="L83" s="36"/>
      <c r="M83" s="35"/>
      <c r="N83" s="36"/>
      <c r="O83" s="36"/>
      <c r="P83" s="37"/>
      <c r="Q83" s="36"/>
      <c r="R83" s="43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</row>
    <row r="84" spans="1:49" ht="14.1" hidden="1" customHeight="1" x14ac:dyDescent="0.25">
      <c r="A84" s="1"/>
      <c r="B84" s="32" t="s">
        <v>84</v>
      </c>
      <c r="C84" s="33"/>
      <c r="D84" s="23">
        <v>0.13</v>
      </c>
      <c r="E84" s="31">
        <v>0.5</v>
      </c>
      <c r="F84" s="34" t="s">
        <v>67</v>
      </c>
      <c r="G84" s="35">
        <v>6965864</v>
      </c>
      <c r="H84" s="36">
        <v>-13.499656649269401</v>
      </c>
      <c r="I84" s="36">
        <v>-23.764667462013193</v>
      </c>
      <c r="J84" s="37">
        <v>1219493</v>
      </c>
      <c r="K84" s="36">
        <v>-6.9297477739711653</v>
      </c>
      <c r="L84" s="36">
        <v>-18.726528359905924</v>
      </c>
      <c r="M84" s="35">
        <v>9036</v>
      </c>
      <c r="N84" s="36">
        <v>8.3193478782066652</v>
      </c>
      <c r="O84" s="36">
        <v>-25.463994060876022</v>
      </c>
      <c r="P84" s="37">
        <v>6081</v>
      </c>
      <c r="Q84" s="36">
        <v>35.343868239483641</v>
      </c>
      <c r="R84" s="43">
        <v>-7.188644688644688</v>
      </c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</row>
    <row r="85" spans="1:49" ht="14.1" hidden="1" customHeight="1" x14ac:dyDescent="0.25">
      <c r="A85" s="1"/>
      <c r="B85" s="32" t="s">
        <v>85</v>
      </c>
      <c r="C85" s="33"/>
      <c r="D85" s="23">
        <v>0.12</v>
      </c>
      <c r="E85" s="31">
        <v>0.36</v>
      </c>
      <c r="F85" s="34" t="s">
        <v>69</v>
      </c>
      <c r="G85" s="35">
        <v>5259263</v>
      </c>
      <c r="H85" s="36">
        <v>-24.499487787875275</v>
      </c>
      <c r="I85" s="36">
        <v>-28.559123572001035</v>
      </c>
      <c r="J85" s="37">
        <v>1064149</v>
      </c>
      <c r="K85" s="36">
        <v>-12.738408502549831</v>
      </c>
      <c r="L85" s="36">
        <v>-18.175680819112838</v>
      </c>
      <c r="M85" s="35">
        <v>6400</v>
      </c>
      <c r="N85" s="36">
        <v>-29.172200088534751</v>
      </c>
      <c r="O85" s="36">
        <v>-30.668399956667752</v>
      </c>
      <c r="P85" s="37">
        <v>3779</v>
      </c>
      <c r="Q85" s="36">
        <v>-37.855615852655809</v>
      </c>
      <c r="R85" s="43">
        <v>-13.325688073394495</v>
      </c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</row>
    <row r="86" spans="1:49" ht="14.1" hidden="1" customHeight="1" x14ac:dyDescent="0.25">
      <c r="A86" s="1"/>
      <c r="B86" s="32" t="s">
        <v>86</v>
      </c>
      <c r="C86" s="33"/>
      <c r="D86" s="23">
        <v>0.11</v>
      </c>
      <c r="E86" s="31">
        <v>0.45</v>
      </c>
      <c r="F86" s="34" t="s">
        <v>71</v>
      </c>
      <c r="G86" s="35">
        <v>8345625</v>
      </c>
      <c r="H86" s="36">
        <v>58.684306147078026</v>
      </c>
      <c r="I86" s="36">
        <v>49.10876441954224</v>
      </c>
      <c r="J86" s="37">
        <v>1405489</v>
      </c>
      <c r="K86" s="36">
        <v>32.076335174867431</v>
      </c>
      <c r="L86" s="36">
        <v>14.392672300478655</v>
      </c>
      <c r="M86" s="35">
        <v>9417</v>
      </c>
      <c r="N86" s="36">
        <v>47.140625</v>
      </c>
      <c r="O86" s="36">
        <v>22.330475448168354</v>
      </c>
      <c r="P86" s="37">
        <v>6267</v>
      </c>
      <c r="Q86" s="36">
        <v>65.837523154273612</v>
      </c>
      <c r="R86" s="43">
        <v>35.914118412491867</v>
      </c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</row>
    <row r="87" spans="1:49" ht="14.1" customHeight="1" x14ac:dyDescent="0.25">
      <c r="A87" s="1"/>
      <c r="B87" s="21" t="s">
        <v>109</v>
      </c>
      <c r="C87" s="33"/>
      <c r="D87" s="23">
        <v>0.09</v>
      </c>
      <c r="E87" s="31">
        <v>0.31</v>
      </c>
      <c r="F87" s="25">
        <v>250</v>
      </c>
      <c r="G87" s="35">
        <v>75207958</v>
      </c>
      <c r="H87" s="27" t="s">
        <v>14</v>
      </c>
      <c r="I87" s="36">
        <v>-10.02</v>
      </c>
      <c r="J87" s="37">
        <v>13970707</v>
      </c>
      <c r="K87" s="27" t="s">
        <v>14</v>
      </c>
      <c r="L87" s="38">
        <v>-6.46</v>
      </c>
      <c r="M87" s="35">
        <v>69701</v>
      </c>
      <c r="N87" s="27" t="s">
        <v>14</v>
      </c>
      <c r="O87" s="36">
        <v>-29.56</v>
      </c>
      <c r="P87" s="37">
        <v>43684</v>
      </c>
      <c r="Q87" s="27" t="s">
        <v>14</v>
      </c>
      <c r="R87" s="39">
        <v>-23.85</v>
      </c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</row>
    <row r="88" spans="1:49" ht="6" hidden="1" customHeight="1" x14ac:dyDescent="0.25">
      <c r="A88" s="1"/>
      <c r="B88" s="32"/>
      <c r="C88" s="33"/>
      <c r="D88" s="23"/>
      <c r="E88" s="31"/>
      <c r="F88" s="42"/>
      <c r="G88" s="35"/>
      <c r="H88" s="36"/>
      <c r="I88" s="36"/>
      <c r="J88" s="37"/>
      <c r="K88" s="36"/>
      <c r="L88" s="36"/>
      <c r="M88" s="35"/>
      <c r="N88" s="36"/>
      <c r="O88" s="36"/>
      <c r="P88" s="37"/>
      <c r="Q88" s="36"/>
      <c r="R88" s="43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</row>
    <row r="89" spans="1:49" ht="14.1" hidden="1" customHeight="1" x14ac:dyDescent="0.25">
      <c r="A89" s="1"/>
      <c r="B89" s="32" t="s">
        <v>72</v>
      </c>
      <c r="C89" s="50" t="s">
        <v>29</v>
      </c>
      <c r="D89" s="23">
        <v>0.1</v>
      </c>
      <c r="E89" s="31">
        <v>0.32</v>
      </c>
      <c r="F89" s="34" t="s">
        <v>87</v>
      </c>
      <c r="G89" s="35">
        <v>6687730</v>
      </c>
      <c r="H89" s="36">
        <f>(G89-G86)/G86*100</f>
        <v>-19.865438478244592</v>
      </c>
      <c r="I89" s="36">
        <f>(G89-G72)/G72*100</f>
        <v>-29.971303619848616</v>
      </c>
      <c r="J89" s="37">
        <v>1137300</v>
      </c>
      <c r="K89" s="36">
        <f>(J89-J86)/J86*100</f>
        <v>-19.081543861246868</v>
      </c>
      <c r="L89" s="36">
        <f>(J89-J72)/J72*100</f>
        <v>-27.646228035575689</v>
      </c>
      <c r="M89" s="35">
        <v>6487</v>
      </c>
      <c r="N89" s="36">
        <f>(M89-M86)/M86*100</f>
        <v>-31.113942869278965</v>
      </c>
      <c r="O89" s="36">
        <f>(M89-M72)/M72*100</f>
        <v>-38.744098205854584</v>
      </c>
      <c r="P89" s="37">
        <v>3610</v>
      </c>
      <c r="Q89" s="36">
        <f>(P89-P86)/P86*100</f>
        <v>-42.396681027604913</v>
      </c>
      <c r="R89" s="39">
        <f>(P89-P72)/P72*100</f>
        <v>-37.812230835486652</v>
      </c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</row>
    <row r="90" spans="1:49" ht="14.1" hidden="1" customHeight="1" x14ac:dyDescent="0.25">
      <c r="A90" s="1"/>
      <c r="B90" s="32" t="s">
        <v>88</v>
      </c>
      <c r="C90" s="50"/>
      <c r="D90" s="23">
        <v>0.1</v>
      </c>
      <c r="E90" s="31">
        <v>0.28000000000000003</v>
      </c>
      <c r="F90" s="34" t="s">
        <v>89</v>
      </c>
      <c r="G90" s="35">
        <v>4647469</v>
      </c>
      <c r="H90" s="36">
        <f>(G90-G89)/G89*100</f>
        <v>-30.507526470117664</v>
      </c>
      <c r="I90" s="36">
        <f>(G90-G73)/G73*100</f>
        <v>4.0235386861588349</v>
      </c>
      <c r="J90" s="37">
        <v>966837</v>
      </c>
      <c r="K90" s="36">
        <f>(J90-J89)/J89*100</f>
        <v>-14.988393563703509</v>
      </c>
      <c r="L90" s="36">
        <f>(J90-J73)/J73*100</f>
        <v>9.8803273099215811</v>
      </c>
      <c r="M90" s="35">
        <v>4677</v>
      </c>
      <c r="N90" s="36">
        <f>(M90-M89)/M89*100</f>
        <v>-27.901957761677199</v>
      </c>
      <c r="O90" s="36">
        <f>(M90-M73)/M73*100</f>
        <v>-14.901746724890829</v>
      </c>
      <c r="P90" s="37">
        <v>2750</v>
      </c>
      <c r="Q90" s="36">
        <f>(P90-P89)/P89*100</f>
        <v>-23.822714681440445</v>
      </c>
      <c r="R90" s="39">
        <f>(P90-P73)/P73*100</f>
        <v>-10.45262129599479</v>
      </c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</row>
    <row r="91" spans="1:49" ht="14.1" hidden="1" customHeight="1" x14ac:dyDescent="0.25">
      <c r="A91" s="1"/>
      <c r="B91" s="32" t="s">
        <v>90</v>
      </c>
      <c r="C91" s="50"/>
      <c r="D91" s="23">
        <v>0.1</v>
      </c>
      <c r="E91" s="31">
        <v>0.34</v>
      </c>
      <c r="F91" s="34" t="s">
        <v>91</v>
      </c>
      <c r="G91" s="35">
        <v>7931625</v>
      </c>
      <c r="H91" s="36">
        <f>(G91-G90)/G90*100</f>
        <v>70.665474046195897</v>
      </c>
      <c r="I91" s="36">
        <f>(G91-G74)/G74*100</f>
        <v>13.943185172894548</v>
      </c>
      <c r="J91" s="37">
        <v>1382228</v>
      </c>
      <c r="K91" s="36">
        <f>(J91-J90)/J90*100</f>
        <v>42.963912220984504</v>
      </c>
      <c r="L91" s="36">
        <f>(J91-J74)/J74*100</f>
        <v>10.803836611340689</v>
      </c>
      <c r="M91" s="35">
        <v>8177</v>
      </c>
      <c r="N91" s="36">
        <f>(M91-M90)/M90*100</f>
        <v>74.83429548856104</v>
      </c>
      <c r="O91" s="36">
        <f>(M91-M74)/M74*100</f>
        <v>1.4642015138354634</v>
      </c>
      <c r="P91" s="37">
        <v>4658</v>
      </c>
      <c r="Q91" s="36">
        <f>(P91-P90)/P90*100</f>
        <v>69.381818181818176</v>
      </c>
      <c r="R91" s="39">
        <f>(P91-P74)/P74*100</f>
        <v>13.030817762678963</v>
      </c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</row>
    <row r="92" spans="1:49" ht="6" hidden="1" customHeight="1" x14ac:dyDescent="0.25">
      <c r="A92" s="1"/>
      <c r="B92" s="32"/>
      <c r="C92" s="50"/>
      <c r="D92" s="23"/>
      <c r="E92" s="31"/>
      <c r="F92" s="34"/>
      <c r="G92" s="35"/>
      <c r="H92" s="36"/>
      <c r="I92" s="36"/>
      <c r="J92" s="37"/>
      <c r="K92" s="36"/>
      <c r="L92" s="36"/>
      <c r="M92" s="35"/>
      <c r="N92" s="36"/>
      <c r="O92" s="36"/>
      <c r="P92" s="37"/>
      <c r="Q92" s="36"/>
      <c r="R92" s="39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</row>
    <row r="93" spans="1:49" ht="14.1" hidden="1" customHeight="1" x14ac:dyDescent="0.25">
      <c r="A93" s="1"/>
      <c r="B93" s="32" t="s">
        <v>92</v>
      </c>
      <c r="C93" s="50"/>
      <c r="D93" s="23">
        <v>0.12</v>
      </c>
      <c r="E93" s="31">
        <v>0.33</v>
      </c>
      <c r="F93" s="34" t="s">
        <v>93</v>
      </c>
      <c r="G93" s="35">
        <v>6046380</v>
      </c>
      <c r="H93" s="36">
        <f>(G93-G91)/G91*100</f>
        <v>-23.768710699257721</v>
      </c>
      <c r="I93" s="36">
        <f>(G93-G76)/G76*100</f>
        <v>-24.259898738115933</v>
      </c>
      <c r="J93" s="37">
        <v>1092826</v>
      </c>
      <c r="K93" s="36">
        <f>(J93-J91)/J91*100</f>
        <v>-20.937356210408122</v>
      </c>
      <c r="L93" s="36">
        <f>(J93-J76)/J76*100</f>
        <v>-14.843577108054445</v>
      </c>
      <c r="M93" s="35">
        <v>7224</v>
      </c>
      <c r="N93" s="36">
        <f>(M93-M91)/M91*100</f>
        <v>-11.654641066405773</v>
      </c>
      <c r="O93" s="36">
        <f>(M93-M76)/M76*100</f>
        <v>-26.941747572815533</v>
      </c>
      <c r="P93" s="37">
        <v>3635</v>
      </c>
      <c r="Q93" s="36">
        <f>(P93-P91)/P91*100</f>
        <v>-21.962215543151569</v>
      </c>
      <c r="R93" s="39">
        <f>(P93-P76)/P76*100</f>
        <v>-29.348882410106903</v>
      </c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</row>
    <row r="94" spans="1:49" ht="14.1" hidden="1" customHeight="1" x14ac:dyDescent="0.25">
      <c r="A94" s="1"/>
      <c r="B94" s="32" t="s">
        <v>94</v>
      </c>
      <c r="C94" s="50"/>
      <c r="D94" s="23">
        <v>0.1</v>
      </c>
      <c r="E94" s="31">
        <v>0.31</v>
      </c>
      <c r="F94" s="34" t="s">
        <v>95</v>
      </c>
      <c r="G94" s="35">
        <v>4719582</v>
      </c>
      <c r="H94" s="36">
        <f>(G94-G93)/G93*100</f>
        <v>-21.943675389241164</v>
      </c>
      <c r="I94" s="36">
        <f>(G94-G77)/G77*100</f>
        <v>-32.214174495880854</v>
      </c>
      <c r="J94" s="37">
        <v>988406</v>
      </c>
      <c r="K94" s="36">
        <f>(J94-J93)/J93*100</f>
        <v>-9.5550435293450207</v>
      </c>
      <c r="L94" s="36">
        <f>(J94-J77)/J77*100</f>
        <v>-22.565840963236234</v>
      </c>
      <c r="M94" s="35">
        <v>4933</v>
      </c>
      <c r="N94" s="36">
        <f>(M94-M93)/M93*100</f>
        <v>-31.71373200442968</v>
      </c>
      <c r="O94" s="36">
        <f>(M94-M77)/M77*100</f>
        <v>-43.220534069981589</v>
      </c>
      <c r="P94" s="37">
        <v>3076</v>
      </c>
      <c r="Q94" s="36">
        <f>(P94-P93)/P93*100</f>
        <v>-15.378266850068774</v>
      </c>
      <c r="R94" s="39">
        <f>(P94-P77)/P77*100</f>
        <v>-37.134682199059881</v>
      </c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</row>
    <row r="95" spans="1:49" ht="14.1" hidden="1" customHeight="1" x14ac:dyDescent="0.25">
      <c r="A95" s="1"/>
      <c r="B95" s="32" t="s">
        <v>96</v>
      </c>
      <c r="C95" s="50"/>
      <c r="D95" s="23">
        <v>0.09</v>
      </c>
      <c r="E95" s="31">
        <v>0.4</v>
      </c>
      <c r="F95" s="34" t="s">
        <v>97</v>
      </c>
      <c r="G95" s="35">
        <v>7339044</v>
      </c>
      <c r="H95" s="36">
        <f>(G95-G94)/G94*100</f>
        <v>55.501991489924322</v>
      </c>
      <c r="I95" s="36">
        <f>(G95-G78)/G78*100</f>
        <v>48.920963599503018</v>
      </c>
      <c r="J95" s="37">
        <v>1242409</v>
      </c>
      <c r="K95" s="36">
        <f>(J95-J94)/J94*100</f>
        <v>25.698245457838176</v>
      </c>
      <c r="L95" s="36">
        <f>(J95-J78)/J78*100</f>
        <v>17.724719074506964</v>
      </c>
      <c r="M95" s="35">
        <v>6355</v>
      </c>
      <c r="N95" s="36">
        <f>(M95-M94)/M94*100</f>
        <v>28.826272045408473</v>
      </c>
      <c r="O95" s="36">
        <f>(M95-M78)/M78*100</f>
        <v>-4.1478129713423826</v>
      </c>
      <c r="P95" s="37">
        <v>4945</v>
      </c>
      <c r="Q95" s="36">
        <f>(P95-P94)/P94*100</f>
        <v>60.760728218465545</v>
      </c>
      <c r="R95" s="39">
        <f>(P95-P78)/P78*100</f>
        <v>31.341301460823374</v>
      </c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</row>
    <row r="96" spans="1:49" ht="6" hidden="1" customHeight="1" x14ac:dyDescent="0.25">
      <c r="A96" s="1"/>
      <c r="B96" s="32"/>
      <c r="C96" s="50"/>
      <c r="D96" s="23"/>
      <c r="E96" s="31"/>
      <c r="F96" s="34"/>
      <c r="G96" s="35"/>
      <c r="H96" s="36"/>
      <c r="I96" s="36"/>
      <c r="J96" s="37"/>
      <c r="K96" s="36"/>
      <c r="L96" s="36"/>
      <c r="M96" s="35"/>
      <c r="N96" s="36"/>
      <c r="O96" s="36"/>
      <c r="P96" s="37"/>
      <c r="Q96" s="36"/>
      <c r="R96" s="39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</row>
    <row r="97" spans="1:49" ht="14.1" hidden="1" customHeight="1" x14ac:dyDescent="0.25">
      <c r="A97" s="1"/>
      <c r="B97" s="32" t="s">
        <v>98</v>
      </c>
      <c r="C97" s="50"/>
      <c r="D97" s="23">
        <v>0.08</v>
      </c>
      <c r="E97" s="31">
        <v>0.25</v>
      </c>
      <c r="F97" s="34" t="s">
        <v>99</v>
      </c>
      <c r="G97" s="35">
        <v>6544783</v>
      </c>
      <c r="H97" s="36">
        <f>(G97-G95)/G95*100</f>
        <v>-10.822404116939481</v>
      </c>
      <c r="I97" s="36">
        <f>(G97-G80)/G80*100</f>
        <v>-23.638536130787433</v>
      </c>
      <c r="J97" s="37">
        <v>1279987</v>
      </c>
      <c r="K97" s="36">
        <f>(J97-J95)/J95*100</f>
        <v>3.0246078384815309</v>
      </c>
      <c r="L97" s="36">
        <f>(J97-J80)/J80*100</f>
        <v>-12.457553451019846</v>
      </c>
      <c r="M97" s="35">
        <v>5147</v>
      </c>
      <c r="N97" s="36">
        <f>(M97-M95)/M95*100</f>
        <v>-19.008654602675058</v>
      </c>
      <c r="O97" s="36">
        <f>(M97-M80)/M80*100</f>
        <v>-45.798230834035387</v>
      </c>
      <c r="P97" s="37">
        <v>3160</v>
      </c>
      <c r="Q97" s="36">
        <f>(P97-P95)/P95*100</f>
        <v>-36.097067745197172</v>
      </c>
      <c r="R97" s="39">
        <f>(P97-P80)/P80*100</f>
        <v>-44.91894718493986</v>
      </c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</row>
    <row r="98" spans="1:49" ht="14.1" hidden="1" customHeight="1" x14ac:dyDescent="0.25">
      <c r="A98" s="1"/>
      <c r="B98" s="32" t="s">
        <v>100</v>
      </c>
      <c r="C98" s="50"/>
      <c r="D98" s="23">
        <v>0.09</v>
      </c>
      <c r="E98" s="31">
        <v>0.3</v>
      </c>
      <c r="F98" s="34" t="s">
        <v>101</v>
      </c>
      <c r="G98" s="35">
        <v>6074450</v>
      </c>
      <c r="H98" s="36">
        <f>(G98-G97)/G97*100</f>
        <v>-7.1863803582181403</v>
      </c>
      <c r="I98" s="36">
        <f>(G98-G81)/G81*100</f>
        <v>9.7030129251782995</v>
      </c>
      <c r="J98" s="37">
        <v>1140919</v>
      </c>
      <c r="K98" s="36">
        <f>(J98-J97)/J97*100</f>
        <v>-10.864797845603119</v>
      </c>
      <c r="L98" s="36">
        <f>(J98-J81)/J81*100</f>
        <v>-1.6226940912516445</v>
      </c>
      <c r="M98" s="35">
        <v>5221</v>
      </c>
      <c r="N98" s="36">
        <f>(M98-M97)/M97*100</f>
        <v>1.4377307169224791</v>
      </c>
      <c r="O98" s="36">
        <f>(M98-M81)/M81*100</f>
        <v>-24.497469269703544</v>
      </c>
      <c r="P98" s="37">
        <v>3407</v>
      </c>
      <c r="Q98" s="36">
        <f>(P98-P97)/P97*100</f>
        <v>7.8164556962025316</v>
      </c>
      <c r="R98" s="39">
        <f>(P98-P81)/P81*100</f>
        <v>-19.092852054143908</v>
      </c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</row>
    <row r="99" spans="1:49" ht="14.1" hidden="1" customHeight="1" x14ac:dyDescent="0.25">
      <c r="A99" s="1"/>
      <c r="B99" s="32" t="s">
        <v>103</v>
      </c>
      <c r="C99" s="50"/>
      <c r="D99" s="23">
        <v>0.08</v>
      </c>
      <c r="E99" s="31">
        <v>0.28000000000000003</v>
      </c>
      <c r="F99" s="34" t="s">
        <v>102</v>
      </c>
      <c r="G99" s="35">
        <v>6449447</v>
      </c>
      <c r="H99" s="36">
        <f>(G99-G98)/G98*100</f>
        <v>6.1733490274839697</v>
      </c>
      <c r="I99" s="36">
        <f>(G99-G82)/G82*100</f>
        <v>-19.912392788268704</v>
      </c>
      <c r="J99" s="37">
        <v>1210593</v>
      </c>
      <c r="K99" s="36">
        <f>(J99-J98)/J98*100</f>
        <v>6.1068314227390372</v>
      </c>
      <c r="L99" s="36">
        <f>(J99-J82)/J82*100</f>
        <v>-7.608985165913273</v>
      </c>
      <c r="M99" s="35">
        <v>5179</v>
      </c>
      <c r="N99" s="36">
        <v>-0.80444359318138281</v>
      </c>
      <c r="O99" s="36">
        <v>-37.916566770558617</v>
      </c>
      <c r="P99" s="37">
        <v>3416</v>
      </c>
      <c r="Q99" s="36">
        <v>0.26416201937188144</v>
      </c>
      <c r="R99" s="39">
        <v>-23.970620965947028</v>
      </c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</row>
    <row r="100" spans="1:49" ht="6" hidden="1" customHeight="1" x14ac:dyDescent="0.25">
      <c r="A100" s="1"/>
      <c r="B100" s="32"/>
      <c r="C100" s="50"/>
      <c r="D100" s="23"/>
      <c r="E100" s="31"/>
      <c r="F100" s="34"/>
      <c r="G100" s="35"/>
      <c r="H100" s="36"/>
      <c r="I100" s="36"/>
      <c r="J100" s="37"/>
      <c r="K100" s="36"/>
      <c r="L100" s="36"/>
      <c r="M100" s="35"/>
      <c r="N100" s="36"/>
      <c r="O100" s="36"/>
      <c r="P100" s="37"/>
      <c r="Q100" s="36"/>
      <c r="R100" s="39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</row>
    <row r="101" spans="1:49" ht="14.1" hidden="1" customHeight="1" x14ac:dyDescent="0.25">
      <c r="A101" s="1"/>
      <c r="B101" s="32" t="s">
        <v>84</v>
      </c>
      <c r="C101" s="50"/>
      <c r="D101" s="23">
        <v>0.1</v>
      </c>
      <c r="E101" s="31">
        <v>0.3</v>
      </c>
      <c r="F101" s="34" t="s">
        <v>104</v>
      </c>
      <c r="G101" s="35">
        <v>4904102</v>
      </c>
      <c r="H101" s="36">
        <f>(G101-G99)/G99*100</f>
        <v>-23.960891530700231</v>
      </c>
      <c r="I101" s="36">
        <f>(G101-G84)/G84*100</f>
        <v>-29.598080008452648</v>
      </c>
      <c r="J101" s="37">
        <v>988111</v>
      </c>
      <c r="K101" s="36">
        <f>(J101-J99)/J99*100</f>
        <v>-18.377935441556328</v>
      </c>
      <c r="L101" s="36">
        <f>(J101-J84)/J84*100</f>
        <v>-18.973622644820427</v>
      </c>
      <c r="M101" s="35">
        <v>4726</v>
      </c>
      <c r="N101" s="36">
        <f>(M101-M99)/M99*100</f>
        <v>-8.7468623286348723</v>
      </c>
      <c r="O101" s="36">
        <f>(M101-M84)/M84*100</f>
        <v>-47.698096502877377</v>
      </c>
      <c r="P101" s="37">
        <v>2975</v>
      </c>
      <c r="Q101" s="36">
        <f>(P101-P99)/P99*100</f>
        <v>-12.909836065573771</v>
      </c>
      <c r="R101" s="39">
        <f>(P101-P84)/P84*100</f>
        <v>-51.077125472784083</v>
      </c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</row>
    <row r="102" spans="1:49" ht="14.1" hidden="1" customHeight="1" x14ac:dyDescent="0.25">
      <c r="A102" s="1"/>
      <c r="B102" s="32" t="s">
        <v>105</v>
      </c>
      <c r="C102" s="50"/>
      <c r="D102" s="23">
        <v>0.08</v>
      </c>
      <c r="E102" s="31">
        <v>0.31</v>
      </c>
      <c r="F102" s="34" t="s">
        <v>106</v>
      </c>
      <c r="G102" s="35">
        <v>7376622</v>
      </c>
      <c r="H102" s="36">
        <f>(G102-G101)/G101*100</f>
        <v>50.417385282769402</v>
      </c>
      <c r="I102" s="36">
        <f>(G102-G85)/G85*100</f>
        <v>40.259614322386994</v>
      </c>
      <c r="J102" s="37">
        <v>1246760</v>
      </c>
      <c r="K102" s="36">
        <f>(J102-J101)/J101*100</f>
        <v>26.176107744980072</v>
      </c>
      <c r="L102" s="36">
        <f>(J102-J85)/J85*100</f>
        <v>17.160284884917431</v>
      </c>
      <c r="M102" s="35">
        <v>5835</v>
      </c>
      <c r="N102" s="36">
        <f>(M102-M101)/M101*100</f>
        <v>23.465933135844267</v>
      </c>
      <c r="O102" s="36">
        <f>(M102-M85)/M85*100</f>
        <v>-8.828125</v>
      </c>
      <c r="P102" s="37">
        <v>3883</v>
      </c>
      <c r="Q102" s="36">
        <f>(P102-P101)/P101*100</f>
        <v>30.521008403361343</v>
      </c>
      <c r="R102" s="39">
        <f>(P102-P85)/P85*100</f>
        <v>2.7520508070918233</v>
      </c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</row>
    <row r="103" spans="1:49" ht="14.1" hidden="1" customHeight="1" x14ac:dyDescent="0.25">
      <c r="A103" s="1"/>
      <c r="B103" s="32" t="s">
        <v>107</v>
      </c>
      <c r="C103" s="50"/>
      <c r="D103" s="23">
        <v>0.09</v>
      </c>
      <c r="E103" s="31">
        <v>0.32</v>
      </c>
      <c r="F103" s="34" t="s">
        <v>108</v>
      </c>
      <c r="G103" s="35">
        <v>6486724</v>
      </c>
      <c r="H103" s="36">
        <f>(G103-G102)/G102*100</f>
        <v>-12.063760349927108</v>
      </c>
      <c r="I103" s="36">
        <f>(G103-G86)/G86*100</f>
        <v>-22.273957912079684</v>
      </c>
      <c r="J103" s="37">
        <v>1294331</v>
      </c>
      <c r="K103" s="36">
        <f>(J103-J102)/J102*100</f>
        <v>3.8155699573293975</v>
      </c>
      <c r="L103" s="36">
        <f>(J103-J86)/J86*100</f>
        <v>-7.9088488063584981</v>
      </c>
      <c r="M103" s="35">
        <v>5740</v>
      </c>
      <c r="N103" s="36">
        <f>(M103-M102)/M102*100</f>
        <v>-1.6281062553556127</v>
      </c>
      <c r="O103" s="36">
        <f>(M103-M86)/M86*100</f>
        <v>-39.046405436975682</v>
      </c>
      <c r="P103" s="37">
        <v>4169</v>
      </c>
      <c r="Q103" s="36">
        <f>(P103-P102)/P102*100</f>
        <v>7.3654390934844187</v>
      </c>
      <c r="R103" s="39">
        <f>(P103-P86)/P86*100</f>
        <v>-33.476942715812989</v>
      </c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</row>
    <row r="104" spans="1:49" ht="6" hidden="1" customHeight="1" x14ac:dyDescent="0.25">
      <c r="A104" s="1"/>
      <c r="B104" s="32"/>
      <c r="C104" s="50"/>
      <c r="D104" s="23"/>
      <c r="E104" s="31"/>
      <c r="F104" s="34"/>
      <c r="G104" s="35"/>
      <c r="H104" s="36"/>
      <c r="I104" s="36"/>
      <c r="J104" s="37"/>
      <c r="K104" s="36"/>
      <c r="L104" s="36"/>
      <c r="M104" s="35"/>
      <c r="N104" s="36"/>
      <c r="O104" s="36"/>
      <c r="P104" s="37"/>
      <c r="Q104" s="36"/>
      <c r="R104" s="39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</row>
    <row r="105" spans="1:49" s="55" customFormat="1" ht="13.5" customHeight="1" x14ac:dyDescent="0.25">
      <c r="A105" s="52"/>
      <c r="B105" s="66" t="s">
        <v>121</v>
      </c>
      <c r="C105" s="67"/>
      <c r="D105" s="58">
        <f>M105 / G105*100</f>
        <v>7.3832672852743059E-2</v>
      </c>
      <c r="E105" s="59">
        <f>P105/J105*100</f>
        <v>0.25776002930249414</v>
      </c>
      <c r="F105" s="60">
        <f>20+16+22+19+21+21+22+22+21+20+22+22</f>
        <v>248</v>
      </c>
      <c r="G105" s="61">
        <f>G107+G108+G109+G111+G112+G113+G115+G116+G117+G119+G120+G121</f>
        <v>68917998</v>
      </c>
      <c r="H105" s="62"/>
      <c r="I105" s="63">
        <f>(G105-G87)/G87*100</f>
        <v>-8.3634234557997171</v>
      </c>
      <c r="J105" s="64">
        <f>J107+J108+J109+J111+J112+J113+J115+J116+J117+J119+J120+J121</f>
        <v>14011094</v>
      </c>
      <c r="K105" s="62"/>
      <c r="L105" s="63">
        <f>(J105-J87)/J87*100</f>
        <v>0.28908343722332736</v>
      </c>
      <c r="M105" s="61">
        <f>M107+M108+M109+M111+M112+M113+M115+M116+M117+M119+M120+M121</f>
        <v>50884</v>
      </c>
      <c r="N105" s="62"/>
      <c r="O105" s="63">
        <f>(M105-M87)/M87*100</f>
        <v>-26.99674323180442</v>
      </c>
      <c r="P105" s="64">
        <f>P107+P108+P109+P111+P112+P113+P115+P116+P117+P119+P120+P121</f>
        <v>36115</v>
      </c>
      <c r="Q105" s="62"/>
      <c r="R105" s="65">
        <f>(P105-P87)/P87*100</f>
        <v>-17.326710008241005</v>
      </c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53"/>
      <c r="AL105" s="53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</row>
    <row r="106" spans="1:49" ht="6" customHeight="1" x14ac:dyDescent="0.25">
      <c r="A106" s="1"/>
      <c r="B106" s="56"/>
      <c r="C106" s="50"/>
      <c r="D106" s="23"/>
      <c r="E106" s="31"/>
      <c r="F106" s="34"/>
      <c r="G106" s="35"/>
      <c r="H106" s="36"/>
      <c r="I106" s="36"/>
      <c r="J106" s="37"/>
      <c r="K106" s="36"/>
      <c r="L106" s="36"/>
      <c r="M106" s="35"/>
      <c r="N106" s="36"/>
      <c r="O106" s="36"/>
      <c r="P106" s="37"/>
      <c r="Q106" s="36"/>
      <c r="R106" s="39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</row>
    <row r="107" spans="1:49" ht="14.1" customHeight="1" x14ac:dyDescent="0.25">
      <c r="A107" s="1"/>
      <c r="B107" s="32" t="s">
        <v>110</v>
      </c>
      <c r="C107" s="50"/>
      <c r="D107" s="23">
        <v>0.08</v>
      </c>
      <c r="E107" s="31">
        <v>0.27</v>
      </c>
      <c r="F107" s="104" t="s">
        <v>124</v>
      </c>
      <c r="G107" s="35">
        <v>4849247</v>
      </c>
      <c r="H107" s="36">
        <v>-25.243512750041468</v>
      </c>
      <c r="I107" s="36">
        <v>-27.490389115589299</v>
      </c>
      <c r="J107" s="37">
        <v>1089108</v>
      </c>
      <c r="K107" s="36">
        <v>-15.855526909268185</v>
      </c>
      <c r="L107" s="36">
        <v>-4.2374043787918758</v>
      </c>
      <c r="M107" s="35">
        <v>3915</v>
      </c>
      <c r="N107" s="36">
        <v>-31.794425087108014</v>
      </c>
      <c r="O107" s="36">
        <v>-39.648527824880532</v>
      </c>
      <c r="P107" s="37">
        <v>2924</v>
      </c>
      <c r="Q107" s="36">
        <v>-29.863276565123531</v>
      </c>
      <c r="R107" s="39">
        <v>-19.002770083102494</v>
      </c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</row>
    <row r="108" spans="1:49" ht="14.1" customHeight="1" x14ac:dyDescent="0.25">
      <c r="A108" s="1"/>
      <c r="B108" s="32" t="s">
        <v>111</v>
      </c>
      <c r="C108" s="50" t="s">
        <v>29</v>
      </c>
      <c r="D108" s="23">
        <v>7.0000000000000007E-2</v>
      </c>
      <c r="E108" s="31">
        <v>0.24</v>
      </c>
      <c r="F108" s="104" t="s">
        <v>125</v>
      </c>
      <c r="G108" s="35">
        <v>5686534</v>
      </c>
      <c r="H108" s="36">
        <v>17.26633021580464</v>
      </c>
      <c r="I108" s="36">
        <v>22.357653165626278</v>
      </c>
      <c r="J108" s="37">
        <v>999767</v>
      </c>
      <c r="K108" s="36">
        <v>-8.2031350426220353</v>
      </c>
      <c r="L108" s="36">
        <v>3.4059515719816269</v>
      </c>
      <c r="M108" s="35">
        <v>3716</v>
      </c>
      <c r="N108" s="36">
        <v>-5.0830140485312896</v>
      </c>
      <c r="O108" s="36">
        <v>-20.54735941843062</v>
      </c>
      <c r="P108" s="37">
        <v>2375</v>
      </c>
      <c r="Q108" s="36">
        <v>-18.775649794801641</v>
      </c>
      <c r="R108" s="39">
        <v>-13.636363636363635</v>
      </c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</row>
    <row r="109" spans="1:49" ht="14.1" customHeight="1" x14ac:dyDescent="0.25">
      <c r="A109" s="1"/>
      <c r="B109" s="32" t="s">
        <v>112</v>
      </c>
      <c r="C109" s="50"/>
      <c r="D109" s="23">
        <v>7.0000000000000007E-2</v>
      </c>
      <c r="E109" s="31">
        <v>0.22</v>
      </c>
      <c r="F109" s="104" t="s">
        <v>126</v>
      </c>
      <c r="G109" s="35">
        <v>7589672</v>
      </c>
      <c r="H109" s="36">
        <v>33.467451350858006</v>
      </c>
      <c r="I109" s="36">
        <v>-4.3112603029013608</v>
      </c>
      <c r="J109" s="37">
        <v>1357585</v>
      </c>
      <c r="K109" s="36">
        <v>35.790139102410862</v>
      </c>
      <c r="L109" s="36">
        <v>-1.782846245337238</v>
      </c>
      <c r="M109" s="35">
        <v>5399</v>
      </c>
      <c r="N109" s="36">
        <v>45.290635091496235</v>
      </c>
      <c r="O109" s="36">
        <v>-33.973339855692799</v>
      </c>
      <c r="P109" s="37">
        <v>3048</v>
      </c>
      <c r="Q109" s="36">
        <v>28.336842105263159</v>
      </c>
      <c r="R109" s="39">
        <v>-34.564190639759552</v>
      </c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</row>
    <row r="110" spans="1:49" ht="6" customHeight="1" x14ac:dyDescent="0.25">
      <c r="A110" s="1"/>
      <c r="B110" s="32"/>
      <c r="C110" s="50"/>
      <c r="D110" s="23"/>
      <c r="E110" s="31"/>
      <c r="F110" s="104"/>
      <c r="G110" s="35"/>
      <c r="H110" s="36"/>
      <c r="I110" s="36"/>
      <c r="J110" s="37"/>
      <c r="K110" s="36"/>
      <c r="L110" s="36"/>
      <c r="M110" s="35"/>
      <c r="N110" s="36"/>
      <c r="O110" s="36"/>
      <c r="P110" s="37"/>
      <c r="Q110" s="36"/>
      <c r="R110" s="39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</row>
    <row r="111" spans="1:49" ht="14.1" customHeight="1" x14ac:dyDescent="0.25">
      <c r="A111" s="1"/>
      <c r="B111" s="32" t="s">
        <v>78</v>
      </c>
      <c r="C111" s="50"/>
      <c r="D111" s="23">
        <v>0.09</v>
      </c>
      <c r="E111" s="31">
        <v>0.23</v>
      </c>
      <c r="F111" s="104" t="s">
        <v>127</v>
      </c>
      <c r="G111" s="35">
        <v>4304351</v>
      </c>
      <c r="H111" s="36">
        <v>-43.286732285663994</v>
      </c>
      <c r="I111" s="36">
        <v>-28.811106811017499</v>
      </c>
      <c r="J111" s="37">
        <v>1003349</v>
      </c>
      <c r="K111" s="36">
        <v>-26.093099142963421</v>
      </c>
      <c r="L111" s="36">
        <v>-8.1876712303697019</v>
      </c>
      <c r="M111" s="35">
        <v>3771</v>
      </c>
      <c r="N111" s="36">
        <v>-30.153732172624558</v>
      </c>
      <c r="O111" s="36">
        <v>-47.799003322259139</v>
      </c>
      <c r="P111" s="37">
        <v>2321</v>
      </c>
      <c r="Q111" s="36">
        <v>-23.851706036745409</v>
      </c>
      <c r="R111" s="39">
        <v>-36.148555708390646</v>
      </c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</row>
    <row r="112" spans="1:49" ht="14.1" customHeight="1" x14ac:dyDescent="0.25">
      <c r="A112" s="1"/>
      <c r="B112" s="32" t="s">
        <v>79</v>
      </c>
      <c r="C112" s="50"/>
      <c r="D112" s="23">
        <v>0.08</v>
      </c>
      <c r="E112" s="31">
        <v>0.27</v>
      </c>
      <c r="F112" s="104" t="s">
        <v>128</v>
      </c>
      <c r="G112" s="35">
        <v>7155996</v>
      </c>
      <c r="H112" s="36">
        <v>66.250289532614786</v>
      </c>
      <c r="I112" s="36">
        <v>51.623512421227133</v>
      </c>
      <c r="J112" s="37">
        <v>1299292</v>
      </c>
      <c r="K112" s="36">
        <v>29.49551950517716</v>
      </c>
      <c r="L112" s="36">
        <v>31.453269203141222</v>
      </c>
      <c r="M112" s="35">
        <v>6030</v>
      </c>
      <c r="N112" s="36">
        <v>59.904534606205253</v>
      </c>
      <c r="O112" s="36">
        <v>22.237989053314415</v>
      </c>
      <c r="P112" s="37">
        <v>3480</v>
      </c>
      <c r="Q112" s="36">
        <v>49.935372684187854</v>
      </c>
      <c r="R112" s="39">
        <v>13.133940182054616</v>
      </c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</row>
    <row r="113" spans="1:49" ht="14.1" customHeight="1" x14ac:dyDescent="0.25">
      <c r="A113" s="1"/>
      <c r="B113" s="32" t="s">
        <v>113</v>
      </c>
      <c r="C113" s="50"/>
      <c r="D113" s="23">
        <v>0.08</v>
      </c>
      <c r="E113" s="31">
        <v>0.27</v>
      </c>
      <c r="F113" s="104" t="s">
        <v>129</v>
      </c>
      <c r="G113" s="35">
        <v>5585013</v>
      </c>
      <c r="H113" s="36">
        <v>-21.95338007455566</v>
      </c>
      <c r="I113" s="36">
        <v>-23.899992969111509</v>
      </c>
      <c r="J113" s="37">
        <v>1142277</v>
      </c>
      <c r="K113" s="36">
        <v>-12.084658413966991</v>
      </c>
      <c r="L113" s="36">
        <v>-8.059503754399719</v>
      </c>
      <c r="M113" s="35">
        <v>4552</v>
      </c>
      <c r="N113" s="36">
        <v>-24.510779436152571</v>
      </c>
      <c r="O113" s="36">
        <v>-28.371361132966165</v>
      </c>
      <c r="P113" s="37">
        <v>3093</v>
      </c>
      <c r="Q113" s="36">
        <v>-11.120689655172415</v>
      </c>
      <c r="R113" s="39">
        <v>-37.451971688574318</v>
      </c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</row>
    <row r="114" spans="1:49" ht="6" customHeight="1" x14ac:dyDescent="0.25">
      <c r="A114" s="1"/>
      <c r="B114" s="32"/>
      <c r="C114" s="50"/>
      <c r="D114" s="23"/>
      <c r="E114" s="31"/>
      <c r="F114" s="104"/>
      <c r="G114" s="35"/>
      <c r="H114" s="36"/>
      <c r="I114" s="36"/>
      <c r="J114" s="37"/>
      <c r="K114" s="36"/>
      <c r="L114" s="36"/>
      <c r="M114" s="35"/>
      <c r="N114" s="36"/>
      <c r="O114" s="36"/>
      <c r="P114" s="37"/>
      <c r="Q114" s="36"/>
      <c r="R114" s="39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</row>
    <row r="115" spans="1:49" ht="14.1" customHeight="1" x14ac:dyDescent="0.25">
      <c r="A115" s="1"/>
      <c r="B115" s="32" t="s">
        <v>81</v>
      </c>
      <c r="C115" s="50"/>
      <c r="D115" s="23">
        <v>0.08</v>
      </c>
      <c r="E115" s="31">
        <v>0.24</v>
      </c>
      <c r="F115" s="104" t="s">
        <v>130</v>
      </c>
      <c r="G115" s="35">
        <v>4734953</v>
      </c>
      <c r="H115" s="36">
        <v>-15.220376389455136</v>
      </c>
      <c r="I115" s="36">
        <v>-27.653017678355418</v>
      </c>
      <c r="J115" s="37">
        <v>1101444</v>
      </c>
      <c r="K115" s="36">
        <v>-3.5747021081576533</v>
      </c>
      <c r="L115" s="36">
        <v>-13.948813542637541</v>
      </c>
      <c r="M115" s="35">
        <v>3731</v>
      </c>
      <c r="N115" s="36">
        <v>-18.036028119507908</v>
      </c>
      <c r="O115" s="36">
        <v>-27.511171556246357</v>
      </c>
      <c r="P115" s="37">
        <v>2626</v>
      </c>
      <c r="Q115" s="36">
        <v>-15.098609763983188</v>
      </c>
      <c r="R115" s="39">
        <v>-16.898734177215189</v>
      </c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</row>
    <row r="116" spans="1:49" ht="14.1" customHeight="1" x14ac:dyDescent="0.25">
      <c r="A116" s="1"/>
      <c r="B116" s="32" t="s">
        <v>114</v>
      </c>
      <c r="C116" s="50"/>
      <c r="D116" s="23">
        <v>0.06</v>
      </c>
      <c r="E116" s="31">
        <v>0.28000000000000003</v>
      </c>
      <c r="F116" s="104" t="s">
        <v>126</v>
      </c>
      <c r="G116" s="35">
        <v>6840239</v>
      </c>
      <c r="H116" s="36">
        <v>44.462658869053193</v>
      </c>
      <c r="I116" s="36">
        <v>12.606721596193893</v>
      </c>
      <c r="J116" s="37">
        <v>1317088</v>
      </c>
      <c r="K116" s="36">
        <v>19.578299032905893</v>
      </c>
      <c r="L116" s="36">
        <v>15.44097346086795</v>
      </c>
      <c r="M116" s="35">
        <v>4198</v>
      </c>
      <c r="N116" s="36">
        <v>12.516751541141785</v>
      </c>
      <c r="O116" s="36">
        <v>-19.593947519632255</v>
      </c>
      <c r="P116" s="37">
        <v>3706</v>
      </c>
      <c r="Q116" s="36">
        <v>41.127189642041131</v>
      </c>
      <c r="R116" s="39">
        <v>8.7760493102436161</v>
      </c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</row>
    <row r="117" spans="1:49" ht="14.1" customHeight="1" x14ac:dyDescent="0.25">
      <c r="A117" s="1"/>
      <c r="B117" s="32" t="s">
        <v>119</v>
      </c>
      <c r="C117" s="50"/>
      <c r="D117" s="23">
        <v>7.0000000000000007E-2</v>
      </c>
      <c r="E117" s="31">
        <v>0.28999999999999998</v>
      </c>
      <c r="F117" s="104" t="s">
        <v>129</v>
      </c>
      <c r="G117" s="35">
        <v>5746655</v>
      </c>
      <c r="H117" s="36">
        <v>-15.987511547476629</v>
      </c>
      <c r="I117" s="36">
        <v>-10.896934264286536</v>
      </c>
      <c r="J117" s="37">
        <v>1184502</v>
      </c>
      <c r="K117" s="36">
        <v>-10.066601472338977</v>
      </c>
      <c r="L117" s="36">
        <v>-2.1552247534885796</v>
      </c>
      <c r="M117" s="35">
        <v>3904</v>
      </c>
      <c r="N117" s="36">
        <v>-7.0033349213911382</v>
      </c>
      <c r="O117" s="36">
        <v>-24.618652249469008</v>
      </c>
      <c r="P117" s="37">
        <v>3433</v>
      </c>
      <c r="Q117" s="36">
        <v>-7.3664328116567726</v>
      </c>
      <c r="R117" s="39">
        <v>0.49765807962529279</v>
      </c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</row>
    <row r="118" spans="1:49" ht="6" customHeight="1" x14ac:dyDescent="0.25">
      <c r="A118" s="1"/>
      <c r="B118" s="32"/>
      <c r="C118" s="50"/>
      <c r="D118" s="23"/>
      <c r="E118" s="31"/>
      <c r="F118" s="104"/>
      <c r="G118" s="35"/>
      <c r="H118" s="36"/>
      <c r="I118" s="36"/>
      <c r="J118" s="37"/>
      <c r="K118" s="36"/>
      <c r="L118" s="36"/>
      <c r="M118" s="35"/>
      <c r="N118" s="36"/>
      <c r="O118" s="36"/>
      <c r="P118" s="37"/>
      <c r="Q118" s="36"/>
      <c r="R118" s="39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</row>
    <row r="119" spans="1:49" ht="14.1" customHeight="1" x14ac:dyDescent="0.25">
      <c r="A119" s="1"/>
      <c r="B119" s="32" t="s">
        <v>84</v>
      </c>
      <c r="C119" s="50"/>
      <c r="D119" s="23">
        <v>0.08</v>
      </c>
      <c r="E119" s="31">
        <v>0.26</v>
      </c>
      <c r="F119" s="104" t="s">
        <v>124</v>
      </c>
      <c r="G119" s="35">
        <v>4494003</v>
      </c>
      <c r="H119" s="36">
        <v>-21.797932884434509</v>
      </c>
      <c r="I119" s="36">
        <v>-8.3623668512604343</v>
      </c>
      <c r="J119" s="37">
        <v>1031037</v>
      </c>
      <c r="K119" s="36">
        <v>-12.956077744064595</v>
      </c>
      <c r="L119" s="36">
        <v>4.3442487736701647</v>
      </c>
      <c r="M119" s="35">
        <v>3512</v>
      </c>
      <c r="N119" s="36">
        <v>-10.040983606557377</v>
      </c>
      <c r="O119" s="36">
        <v>-25.687685146000845</v>
      </c>
      <c r="P119" s="37">
        <v>2646</v>
      </c>
      <c r="Q119" s="36">
        <v>-22.924555782114769</v>
      </c>
      <c r="R119" s="39">
        <v>-11.058823529411764</v>
      </c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</row>
    <row r="120" spans="1:49" ht="14.1" customHeight="1" x14ac:dyDescent="0.25">
      <c r="A120" s="1"/>
      <c r="B120" s="32" t="s">
        <v>85</v>
      </c>
      <c r="C120" s="50"/>
      <c r="D120" s="23">
        <v>0.06</v>
      </c>
      <c r="E120" s="31">
        <v>0.3</v>
      </c>
      <c r="F120" s="104" t="s">
        <v>126</v>
      </c>
      <c r="G120" s="35">
        <v>7125863</v>
      </c>
      <c r="H120" s="36">
        <v>58.563823833673453</v>
      </c>
      <c r="I120" s="36">
        <v>-3.3993744019959271</v>
      </c>
      <c r="J120" s="37">
        <v>1334277</v>
      </c>
      <c r="K120" s="36">
        <v>29.411165651669148</v>
      </c>
      <c r="L120" s="36">
        <v>7.0195546857454518</v>
      </c>
      <c r="M120" s="35">
        <v>4548</v>
      </c>
      <c r="N120" s="36">
        <v>29.498861047835987</v>
      </c>
      <c r="O120" s="36">
        <v>-22.056555269922878</v>
      </c>
      <c r="P120" s="37">
        <v>4004</v>
      </c>
      <c r="Q120" s="36">
        <v>51.322751322751323</v>
      </c>
      <c r="R120" s="39">
        <v>3.1161473087818696</v>
      </c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</row>
    <row r="121" spans="1:49" ht="14.1" customHeight="1" x14ac:dyDescent="0.25">
      <c r="A121" s="1"/>
      <c r="B121" s="32" t="s">
        <v>86</v>
      </c>
      <c r="C121" s="50"/>
      <c r="D121" s="23">
        <v>0.08</v>
      </c>
      <c r="E121" s="31">
        <v>0.21</v>
      </c>
      <c r="F121" s="104" t="s">
        <v>130</v>
      </c>
      <c r="G121" s="35">
        <v>4805472</v>
      </c>
      <c r="H121" s="36">
        <v>-32.562947112511139</v>
      </c>
      <c r="I121" s="36">
        <v>-25.918352622988124</v>
      </c>
      <c r="J121" s="37">
        <v>1151368</v>
      </c>
      <c r="K121" s="36">
        <v>-13.708472828355731</v>
      </c>
      <c r="L121" s="36">
        <v>-11.045319937481215</v>
      </c>
      <c r="M121" s="35">
        <v>3608</v>
      </c>
      <c r="N121" s="36">
        <v>-20.668425681618295</v>
      </c>
      <c r="O121" s="36">
        <v>-37.142857142857146</v>
      </c>
      <c r="P121" s="37">
        <v>2459</v>
      </c>
      <c r="Q121" s="36">
        <v>-38.586413586413585</v>
      </c>
      <c r="R121" s="39">
        <v>-41.017030462940752</v>
      </c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</row>
    <row r="122" spans="1:49" ht="6" customHeight="1" x14ac:dyDescent="0.25">
      <c r="A122" s="1"/>
      <c r="B122" s="32"/>
      <c r="C122" s="50"/>
      <c r="D122" s="23"/>
      <c r="E122" s="31"/>
      <c r="F122" s="104"/>
      <c r="G122" s="35"/>
      <c r="H122" s="36"/>
      <c r="I122" s="36"/>
      <c r="J122" s="37"/>
      <c r="K122" s="36"/>
      <c r="L122" s="36"/>
      <c r="M122" s="35"/>
      <c r="N122" s="36"/>
      <c r="O122" s="36"/>
      <c r="P122" s="37"/>
      <c r="Q122" s="36"/>
      <c r="R122" s="39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</row>
    <row r="123" spans="1:49" ht="14.1" customHeight="1" x14ac:dyDescent="0.25">
      <c r="A123" s="1"/>
      <c r="B123" s="32" t="s">
        <v>120</v>
      </c>
      <c r="C123" s="50"/>
      <c r="D123" s="23">
        <v>7.0000000000000007E-2</v>
      </c>
      <c r="E123" s="31">
        <v>0.31</v>
      </c>
      <c r="F123" s="104" t="s">
        <v>129</v>
      </c>
      <c r="G123" s="35">
        <v>5925920</v>
      </c>
      <c r="H123" s="36">
        <v>23.316086328252457</v>
      </c>
      <c r="I123" s="36">
        <v>22.202890469386276</v>
      </c>
      <c r="J123" s="37">
        <v>1262274</v>
      </c>
      <c r="K123" s="36">
        <v>9.6325414637196793</v>
      </c>
      <c r="L123" s="36">
        <v>15.899800570742295</v>
      </c>
      <c r="M123" s="35">
        <v>4045</v>
      </c>
      <c r="N123" s="36">
        <v>12.111973392461199</v>
      </c>
      <c r="O123" s="36">
        <v>3.3205619412515963</v>
      </c>
      <c r="P123" s="37">
        <v>3917</v>
      </c>
      <c r="Q123" s="36">
        <v>59.292395282635212</v>
      </c>
      <c r="R123" s="39">
        <v>33.96032831737346</v>
      </c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</row>
    <row r="124" spans="1:49" ht="14.1" customHeight="1" x14ac:dyDescent="0.25">
      <c r="A124" s="1"/>
      <c r="B124" s="57" t="s">
        <v>76</v>
      </c>
      <c r="C124" s="50" t="s">
        <v>29</v>
      </c>
      <c r="D124" s="23">
        <v>0.06</v>
      </c>
      <c r="E124" s="31">
        <v>0.23</v>
      </c>
      <c r="F124" s="104" t="s">
        <v>131</v>
      </c>
      <c r="G124" s="35">
        <v>4818513</v>
      </c>
      <c r="H124" s="36">
        <v>-18.687511812511811</v>
      </c>
      <c r="I124" s="36">
        <v>-15.264500308975556</v>
      </c>
      <c r="J124" s="37">
        <v>931646</v>
      </c>
      <c r="K124" s="36">
        <v>-26.193045250080409</v>
      </c>
      <c r="L124" s="36">
        <v>-6.8136875892082855</v>
      </c>
      <c r="M124" s="35">
        <v>2883</v>
      </c>
      <c r="N124" s="36">
        <v>-28.72682323856613</v>
      </c>
      <c r="O124" s="36">
        <v>-22.416576964477933</v>
      </c>
      <c r="P124" s="37">
        <v>2188</v>
      </c>
      <c r="Q124" s="36">
        <v>-44.140924176665813</v>
      </c>
      <c r="R124" s="39">
        <v>-7.8736842105263163</v>
      </c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</row>
    <row r="125" spans="1:49" ht="12.75" customHeight="1" x14ac:dyDescent="0.25">
      <c r="A125" s="1"/>
      <c r="B125" s="86" t="s">
        <v>77</v>
      </c>
      <c r="C125" s="50"/>
      <c r="D125" s="23">
        <v>0.06</v>
      </c>
      <c r="E125" s="31">
        <v>0.23</v>
      </c>
      <c r="F125" s="104" t="s">
        <v>132</v>
      </c>
      <c r="G125" s="35">
        <v>7073506</v>
      </c>
      <c r="H125" s="36">
        <v>46.798524773099089</v>
      </c>
      <c r="I125" s="36">
        <v>-6.8008999598401623</v>
      </c>
      <c r="J125" s="37">
        <v>1411227</v>
      </c>
      <c r="K125" s="36">
        <v>51.476741165635872</v>
      </c>
      <c r="L125" s="36">
        <v>3.9512811352512003</v>
      </c>
      <c r="M125" s="35">
        <v>4587</v>
      </c>
      <c r="N125" s="36">
        <v>59.105098855359003</v>
      </c>
      <c r="O125" s="36">
        <v>-15.039822189294313</v>
      </c>
      <c r="P125" s="37">
        <v>3315</v>
      </c>
      <c r="Q125" s="36">
        <v>51.508226691042047</v>
      </c>
      <c r="R125" s="39">
        <v>8.7598425196850389</v>
      </c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</row>
    <row r="126" spans="1:49" ht="6" customHeight="1" x14ac:dyDescent="0.25">
      <c r="A126" s="1"/>
      <c r="B126" s="81"/>
      <c r="C126" s="50"/>
      <c r="D126" s="23"/>
      <c r="E126" s="31"/>
      <c r="F126" s="104"/>
      <c r="G126" s="35"/>
      <c r="H126" s="36"/>
      <c r="I126" s="36"/>
      <c r="J126" s="37"/>
      <c r="K126" s="36"/>
      <c r="L126" s="36"/>
      <c r="M126" s="35"/>
      <c r="N126" s="36"/>
      <c r="O126" s="36"/>
      <c r="P126" s="37"/>
      <c r="Q126" s="36"/>
      <c r="R126" s="39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</row>
    <row r="127" spans="1:49" ht="12.75" customHeight="1" x14ac:dyDescent="0.25">
      <c r="A127" s="1"/>
      <c r="B127" s="86" t="s">
        <v>78</v>
      </c>
      <c r="C127" s="50"/>
      <c r="D127" s="23">
        <v>0.08</v>
      </c>
      <c r="E127" s="31">
        <v>0.24</v>
      </c>
      <c r="F127" s="105" t="s">
        <v>127</v>
      </c>
      <c r="G127" s="35">
        <v>3883392</v>
      </c>
      <c r="H127" s="82">
        <v>-45.1</v>
      </c>
      <c r="I127" s="82">
        <v>-9.7799999999999994</v>
      </c>
      <c r="J127" s="37">
        <v>965441</v>
      </c>
      <c r="K127" s="82">
        <v>-31.59</v>
      </c>
      <c r="L127" s="82">
        <v>-3.78</v>
      </c>
      <c r="M127" s="35">
        <v>3158</v>
      </c>
      <c r="N127" s="82">
        <v>-31.15</v>
      </c>
      <c r="O127" s="82">
        <v>-16.260000000000002</v>
      </c>
      <c r="P127" s="37">
        <v>2282</v>
      </c>
      <c r="Q127" s="82">
        <v>-31.16</v>
      </c>
      <c r="R127" s="83">
        <v>-1.68</v>
      </c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</row>
    <row r="128" spans="1:49" ht="12.75" customHeight="1" x14ac:dyDescent="0.25">
      <c r="A128" s="1"/>
      <c r="B128" s="84" t="s">
        <v>79</v>
      </c>
      <c r="C128" s="50"/>
      <c r="D128" s="23">
        <v>7.0000000000000007E-2</v>
      </c>
      <c r="E128" s="31">
        <v>0.21</v>
      </c>
      <c r="F128" s="105" t="s">
        <v>128</v>
      </c>
      <c r="G128" s="35">
        <v>6514433</v>
      </c>
      <c r="H128" s="82">
        <v>67.75</v>
      </c>
      <c r="I128" s="82">
        <v>-8.9700000000000006</v>
      </c>
      <c r="J128" s="37">
        <v>1287099</v>
      </c>
      <c r="K128" s="82">
        <v>33.32</v>
      </c>
      <c r="L128" s="82">
        <v>-0.94</v>
      </c>
      <c r="M128" s="35">
        <v>4263</v>
      </c>
      <c r="N128" s="82">
        <v>34.99</v>
      </c>
      <c r="O128" s="82">
        <v>-29.3</v>
      </c>
      <c r="P128" s="37">
        <v>2749</v>
      </c>
      <c r="Q128" s="82">
        <v>20.46</v>
      </c>
      <c r="R128" s="83">
        <v>-21.01</v>
      </c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</row>
    <row r="129" spans="1:49" ht="12.75" customHeight="1" x14ac:dyDescent="0.25">
      <c r="A129" s="1"/>
      <c r="B129" s="85" t="s">
        <v>80</v>
      </c>
      <c r="C129" s="50"/>
      <c r="D129" s="23">
        <v>7.0000000000000007E-2</v>
      </c>
      <c r="E129" s="31">
        <v>0.19</v>
      </c>
      <c r="F129" s="105" t="s">
        <v>129</v>
      </c>
      <c r="G129" s="35">
        <v>5266093</v>
      </c>
      <c r="H129" s="82">
        <v>-19.16</v>
      </c>
      <c r="I129" s="82">
        <v>-5.71</v>
      </c>
      <c r="J129" s="37">
        <v>1197613</v>
      </c>
      <c r="K129" s="82">
        <v>-6.95</v>
      </c>
      <c r="L129" s="82">
        <v>4.84</v>
      </c>
      <c r="M129" s="35">
        <v>3818</v>
      </c>
      <c r="N129" s="82">
        <v>-10.44</v>
      </c>
      <c r="O129" s="82">
        <v>-16.12</v>
      </c>
      <c r="P129" s="37">
        <v>2217</v>
      </c>
      <c r="Q129" s="82">
        <v>-19.350000000000001</v>
      </c>
      <c r="R129" s="83">
        <v>-28.32</v>
      </c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</row>
    <row r="130" spans="1:49" s="97" customFormat="1" ht="19.5" customHeight="1" x14ac:dyDescent="0.25">
      <c r="A130" s="88"/>
      <c r="B130" s="87" t="s">
        <v>81</v>
      </c>
      <c r="C130" s="50"/>
      <c r="D130" s="89">
        <v>0.08</v>
      </c>
      <c r="E130" s="90">
        <v>0.25</v>
      </c>
      <c r="F130" s="106" t="s">
        <v>133</v>
      </c>
      <c r="G130" s="91">
        <v>4160038</v>
      </c>
      <c r="H130" s="99">
        <v>-21</v>
      </c>
      <c r="I130" s="99">
        <v>-12.14</v>
      </c>
      <c r="J130" s="93">
        <v>1128863</v>
      </c>
      <c r="K130" s="99">
        <v>-5.74</v>
      </c>
      <c r="L130" s="99">
        <v>2.4900000000000002</v>
      </c>
      <c r="M130" s="91">
        <v>3305</v>
      </c>
      <c r="N130" s="99">
        <v>-13.44</v>
      </c>
      <c r="O130" s="99">
        <v>-11.42</v>
      </c>
      <c r="P130" s="93">
        <v>2832</v>
      </c>
      <c r="Q130" s="99">
        <v>27.74</v>
      </c>
      <c r="R130" s="100">
        <v>7.84</v>
      </c>
      <c r="S130" s="95"/>
      <c r="T130" s="95"/>
      <c r="U130" s="95"/>
      <c r="V130" s="95"/>
      <c r="W130" s="95"/>
      <c r="X130" s="95"/>
      <c r="Y130" s="95"/>
      <c r="Z130" s="95"/>
      <c r="AA130" s="95"/>
      <c r="AB130" s="95"/>
      <c r="AC130" s="95"/>
      <c r="AD130" s="95"/>
      <c r="AE130" s="95"/>
      <c r="AF130" s="95"/>
      <c r="AG130" s="95"/>
      <c r="AH130" s="95"/>
      <c r="AI130" s="95"/>
      <c r="AJ130" s="95"/>
      <c r="AK130" s="95"/>
      <c r="AL130" s="95"/>
      <c r="AM130" s="96"/>
      <c r="AN130" s="96"/>
      <c r="AO130" s="96"/>
      <c r="AP130" s="96"/>
      <c r="AQ130" s="96"/>
      <c r="AR130" s="96"/>
      <c r="AS130" s="96"/>
      <c r="AT130" s="96"/>
      <c r="AU130" s="96"/>
      <c r="AV130" s="96"/>
      <c r="AW130" s="96"/>
    </row>
    <row r="131" spans="1:49" s="97" customFormat="1" ht="12.75" customHeight="1" x14ac:dyDescent="0.25">
      <c r="A131" s="88"/>
      <c r="B131" s="102" t="s">
        <v>123</v>
      </c>
      <c r="C131" s="50"/>
      <c r="D131" s="89">
        <v>7.0000000000000007E-2</v>
      </c>
      <c r="E131" s="90">
        <v>0.21</v>
      </c>
      <c r="F131" s="106" t="s">
        <v>134</v>
      </c>
      <c r="G131" s="91">
        <v>6757174</v>
      </c>
      <c r="H131" s="99">
        <v>62.43</v>
      </c>
      <c r="I131" s="99">
        <v>-1.21</v>
      </c>
      <c r="J131" s="93">
        <v>1420558</v>
      </c>
      <c r="K131" s="99">
        <v>25.84</v>
      </c>
      <c r="L131" s="99">
        <v>7.86</v>
      </c>
      <c r="M131" s="91">
        <v>4531</v>
      </c>
      <c r="N131" s="99">
        <v>37.1</v>
      </c>
      <c r="O131" s="99">
        <v>7.93</v>
      </c>
      <c r="P131" s="93">
        <v>3001</v>
      </c>
      <c r="Q131" s="99">
        <v>5.97</v>
      </c>
      <c r="R131" s="100">
        <v>-19.02</v>
      </c>
      <c r="S131" s="95"/>
      <c r="T131" s="95"/>
      <c r="U131" s="95"/>
      <c r="V131" s="95"/>
      <c r="W131" s="95"/>
      <c r="X131" s="95"/>
      <c r="Y131" s="95"/>
      <c r="Z131" s="95"/>
      <c r="AA131" s="95"/>
      <c r="AB131" s="95"/>
      <c r="AC131" s="95"/>
      <c r="AD131" s="95"/>
      <c r="AE131" s="95"/>
      <c r="AF131" s="95"/>
      <c r="AG131" s="95"/>
      <c r="AH131" s="95"/>
      <c r="AI131" s="95"/>
      <c r="AJ131" s="95"/>
      <c r="AK131" s="95"/>
      <c r="AL131" s="95"/>
      <c r="AM131" s="96"/>
      <c r="AN131" s="96"/>
      <c r="AO131" s="96"/>
      <c r="AP131" s="96"/>
      <c r="AQ131" s="96"/>
      <c r="AR131" s="96"/>
      <c r="AS131" s="96"/>
      <c r="AT131" s="96"/>
      <c r="AU131" s="96"/>
      <c r="AV131" s="96"/>
      <c r="AW131" s="96"/>
    </row>
    <row r="132" spans="1:49" s="97" customFormat="1" ht="12.75" customHeight="1" x14ac:dyDescent="0.25">
      <c r="A132" s="88"/>
      <c r="B132" s="101" t="s">
        <v>83</v>
      </c>
      <c r="C132" s="50"/>
      <c r="D132" s="89">
        <v>0.08</v>
      </c>
      <c r="E132" s="90">
        <v>0.28000000000000003</v>
      </c>
      <c r="F132" s="106" t="s">
        <v>129</v>
      </c>
      <c r="G132" s="91">
        <v>5455004</v>
      </c>
      <c r="H132" s="99">
        <f>ROUND((G132-G131)/G131*100,2)</f>
        <v>-19.27</v>
      </c>
      <c r="I132" s="99">
        <f>(ROUND((G132-G117)/G117*100,2))</f>
        <v>-5.08</v>
      </c>
      <c r="J132" s="93">
        <v>1162203</v>
      </c>
      <c r="K132" s="99">
        <f>ROUND((J132-J131)/J131*100,2)</f>
        <v>-18.190000000000001</v>
      </c>
      <c r="L132" s="99">
        <f>ROUND((J132-J117)/J117*100,2)</f>
        <v>-1.88</v>
      </c>
      <c r="M132" s="91">
        <v>4121</v>
      </c>
      <c r="N132" s="99">
        <f>ROUND((M132-M131)/M131*100,2)</f>
        <v>-9.0500000000000007</v>
      </c>
      <c r="O132" s="99">
        <f>ROUND((M132-M117)/M117*100,2)</f>
        <v>5.56</v>
      </c>
      <c r="P132" s="93">
        <v>3212</v>
      </c>
      <c r="Q132" s="99">
        <f>ROUND((P132-P131)/P131*100,2)</f>
        <v>7.03</v>
      </c>
      <c r="R132" s="100">
        <f>ROUND((P132-P117)/P117*100,2)</f>
        <v>-6.44</v>
      </c>
      <c r="S132" s="95"/>
      <c r="T132" s="95"/>
      <c r="U132" s="95"/>
      <c r="V132" s="95"/>
      <c r="W132" s="95"/>
      <c r="X132" s="95"/>
      <c r="Y132" s="95"/>
      <c r="Z132" s="95"/>
      <c r="AA132" s="95"/>
      <c r="AB132" s="95"/>
      <c r="AC132" s="95"/>
      <c r="AD132" s="95"/>
      <c r="AE132" s="95"/>
      <c r="AF132" s="95"/>
      <c r="AG132" s="95"/>
      <c r="AH132" s="95"/>
      <c r="AI132" s="95"/>
      <c r="AJ132" s="95"/>
      <c r="AK132" s="95"/>
      <c r="AL132" s="95"/>
      <c r="AM132" s="96"/>
      <c r="AN132" s="96"/>
      <c r="AO132" s="96"/>
      <c r="AP132" s="96"/>
      <c r="AQ132" s="96"/>
      <c r="AR132" s="96"/>
      <c r="AS132" s="96"/>
      <c r="AT132" s="96"/>
      <c r="AU132" s="96"/>
      <c r="AV132" s="96"/>
      <c r="AW132" s="96"/>
    </row>
    <row r="133" spans="1:49" s="97" customFormat="1" ht="19.5" customHeight="1" x14ac:dyDescent="0.25">
      <c r="A133" s="88"/>
      <c r="B133" s="103" t="s">
        <v>84</v>
      </c>
      <c r="C133" s="50"/>
      <c r="D133" s="89">
        <v>7.6082988392452394E-2</v>
      </c>
      <c r="E133" s="90">
        <v>0.29137217188097025</v>
      </c>
      <c r="F133" s="106" t="s">
        <v>135</v>
      </c>
      <c r="G133" s="91">
        <v>5212729</v>
      </c>
      <c r="H133" s="99">
        <v>-4.4400000000000004</v>
      </c>
      <c r="I133" s="99">
        <v>15.99</v>
      </c>
      <c r="J133" s="93">
        <v>1083494</v>
      </c>
      <c r="K133" s="99">
        <v>-6.77</v>
      </c>
      <c r="L133" s="99">
        <v>5.09</v>
      </c>
      <c r="M133" s="91">
        <v>3966</v>
      </c>
      <c r="N133" s="99">
        <v>-3.76</v>
      </c>
      <c r="O133" s="99">
        <v>12.93</v>
      </c>
      <c r="P133" s="93">
        <v>3157</v>
      </c>
      <c r="Q133" s="99">
        <v>-1.71</v>
      </c>
      <c r="R133" s="100">
        <v>19.309999999999999</v>
      </c>
      <c r="S133" s="95"/>
      <c r="T133" s="95"/>
      <c r="U133" s="95"/>
      <c r="V133" s="95"/>
      <c r="W133" s="95"/>
      <c r="X133" s="95"/>
      <c r="Y133" s="95"/>
      <c r="Z133" s="95"/>
      <c r="AA133" s="95"/>
      <c r="AB133" s="95"/>
      <c r="AC133" s="95"/>
      <c r="AD133" s="95"/>
      <c r="AE133" s="95"/>
      <c r="AF133" s="95"/>
      <c r="AG133" s="95"/>
      <c r="AH133" s="95"/>
      <c r="AI133" s="95"/>
      <c r="AJ133" s="95"/>
      <c r="AK133" s="95"/>
      <c r="AL133" s="95"/>
      <c r="AM133" s="96"/>
      <c r="AN133" s="96"/>
      <c r="AO133" s="96"/>
      <c r="AP133" s="96"/>
      <c r="AQ133" s="96"/>
      <c r="AR133" s="96"/>
      <c r="AS133" s="96"/>
      <c r="AT133" s="96"/>
      <c r="AU133" s="96"/>
      <c r="AV133" s="96"/>
      <c r="AW133" s="96"/>
    </row>
    <row r="134" spans="1:49" s="97" customFormat="1" ht="15.75" customHeight="1" x14ac:dyDescent="0.25">
      <c r="A134" s="88"/>
      <c r="B134" s="103" t="s">
        <v>85</v>
      </c>
      <c r="C134" s="50"/>
      <c r="D134" s="89">
        <v>7.6605656420186963E-2</v>
      </c>
      <c r="E134" s="90">
        <v>0.27635079046404126</v>
      </c>
      <c r="F134" s="106" t="s">
        <v>136</v>
      </c>
      <c r="G134" s="91">
        <v>5371666</v>
      </c>
      <c r="H134" s="99">
        <v>3.05</v>
      </c>
      <c r="I134" s="99">
        <v>-24.62</v>
      </c>
      <c r="J134" s="93">
        <v>1131171</v>
      </c>
      <c r="K134" s="99">
        <v>4.4000000000000004</v>
      </c>
      <c r="L134" s="99">
        <v>-15.22</v>
      </c>
      <c r="M134" s="91">
        <v>4115</v>
      </c>
      <c r="N134" s="99">
        <v>3.76</v>
      </c>
      <c r="O134" s="99">
        <v>-9.52</v>
      </c>
      <c r="P134" s="93">
        <v>3126</v>
      </c>
      <c r="Q134" s="99">
        <v>-0.98</v>
      </c>
      <c r="R134" s="100">
        <v>-21.93</v>
      </c>
      <c r="S134" s="95"/>
      <c r="T134" s="95"/>
      <c r="U134" s="95"/>
      <c r="V134" s="95"/>
      <c r="W134" s="95"/>
      <c r="X134" s="95"/>
      <c r="Y134" s="95"/>
      <c r="Z134" s="95"/>
      <c r="AA134" s="95"/>
      <c r="AB134" s="95"/>
      <c r="AC134" s="95"/>
      <c r="AD134" s="95"/>
      <c r="AE134" s="95"/>
      <c r="AF134" s="95"/>
      <c r="AG134" s="95"/>
      <c r="AH134" s="95"/>
      <c r="AI134" s="95"/>
      <c r="AJ134" s="95"/>
      <c r="AK134" s="95"/>
      <c r="AL134" s="95"/>
      <c r="AM134" s="96"/>
      <c r="AN134" s="96"/>
      <c r="AO134" s="96"/>
      <c r="AP134" s="96"/>
      <c r="AQ134" s="96"/>
      <c r="AR134" s="96"/>
      <c r="AS134" s="96"/>
      <c r="AT134" s="96"/>
      <c r="AU134" s="96"/>
      <c r="AV134" s="96"/>
      <c r="AW134" s="96"/>
    </row>
    <row r="135" spans="1:49" s="97" customFormat="1" ht="15.75" customHeight="1" x14ac:dyDescent="0.25">
      <c r="A135" s="88"/>
      <c r="B135" s="103" t="s">
        <v>86</v>
      </c>
      <c r="C135" s="50"/>
      <c r="D135" s="89">
        <f>M135/G135*100</f>
        <v>9.3109976307818282E-2</v>
      </c>
      <c r="E135" s="90">
        <f>P135/J135*100</f>
        <v>0.27349913732530723</v>
      </c>
      <c r="F135" s="106" t="s">
        <v>139</v>
      </c>
      <c r="G135" s="91">
        <v>4364731</v>
      </c>
      <c r="H135" s="99">
        <f>ROUND((G135-G134)/G134*100,2)</f>
        <v>-18.75</v>
      </c>
      <c r="I135" s="99">
        <f>(ROUND((G135-G121)/G121*100,2))</f>
        <v>-9.17</v>
      </c>
      <c r="J135" s="93">
        <v>1071667</v>
      </c>
      <c r="K135" s="99">
        <f>ROUND((J135-J134)/J134*100,2)</f>
        <v>-5.26</v>
      </c>
      <c r="L135" s="99">
        <f>ROUND((J135-J121)/J121*100,2)</f>
        <v>-6.92</v>
      </c>
      <c r="M135" s="91">
        <v>4064</v>
      </c>
      <c r="N135" s="99">
        <f>ROUND((M135-M134)/M134*100,2)</f>
        <v>-1.24</v>
      </c>
      <c r="O135" s="99">
        <f>ROUND((M135-M121)/M121*100,2)</f>
        <v>12.64</v>
      </c>
      <c r="P135" s="93">
        <v>2931</v>
      </c>
      <c r="Q135" s="99">
        <f>ROUND((P135-P134)/P134*100,2)</f>
        <v>-6.24</v>
      </c>
      <c r="R135" s="100">
        <f>ROUND((P135-P121)/P121*100,2)</f>
        <v>19.190000000000001</v>
      </c>
      <c r="S135" s="95"/>
      <c r="T135" s="95"/>
      <c r="U135" s="95"/>
      <c r="V135" s="95"/>
      <c r="W135" s="95"/>
      <c r="X135" s="95"/>
      <c r="Y135" s="95"/>
      <c r="Z135" s="95"/>
      <c r="AA135" s="95"/>
      <c r="AB135" s="95"/>
      <c r="AC135" s="95"/>
      <c r="AD135" s="95"/>
      <c r="AE135" s="95"/>
      <c r="AF135" s="95"/>
      <c r="AG135" s="95"/>
      <c r="AH135" s="95"/>
      <c r="AI135" s="95"/>
      <c r="AJ135" s="95"/>
      <c r="AK135" s="95"/>
      <c r="AL135" s="95"/>
      <c r="AM135" s="96"/>
      <c r="AN135" s="96"/>
      <c r="AO135" s="96"/>
      <c r="AP135" s="96"/>
      <c r="AQ135" s="96"/>
      <c r="AR135" s="96"/>
      <c r="AS135" s="96"/>
      <c r="AT135" s="96"/>
      <c r="AU135" s="96"/>
      <c r="AV135" s="96"/>
      <c r="AW135" s="96"/>
    </row>
    <row r="136" spans="1:49" s="97" customFormat="1" ht="18.75" customHeight="1" x14ac:dyDescent="0.25">
      <c r="A136" s="88"/>
      <c r="B136" s="115" t="s">
        <v>137</v>
      </c>
      <c r="C136" s="116"/>
      <c r="D136" s="89">
        <f>M136/G136*100</f>
        <v>7.2305072470264922E-2</v>
      </c>
      <c r="E136" s="90">
        <f>P136/J136*100</f>
        <v>0.24853315132094653</v>
      </c>
      <c r="F136" s="98">
        <f>21+15+23+19+21+21+21+23+21+20+22+22</f>
        <v>249</v>
      </c>
      <c r="G136" s="91">
        <f>G123+G124+G125+G127+G128+G129+G130+G131+G132+G133+G134+G135</f>
        <v>64803199</v>
      </c>
      <c r="H136" s="92"/>
      <c r="I136" s="92">
        <f>(G136-G137)/G137*100</f>
        <v>-5.9705724475629722</v>
      </c>
      <c r="J136" s="93">
        <f>J123+J124+J125+J127+J128+J129+J130+J131+J132+J133+J134+J135</f>
        <v>14053256</v>
      </c>
      <c r="K136" s="92"/>
      <c r="L136" s="92">
        <f>(J136-J137)/J137*100</f>
        <v>0.300918686292448</v>
      </c>
      <c r="M136" s="91">
        <f>M123+M124+M125+M127+M128+M129+M130+M131+M132+M133+M134+M135</f>
        <v>46856</v>
      </c>
      <c r="N136" s="92"/>
      <c r="O136" s="92">
        <f>(M136-M137)/M137*100</f>
        <v>-7.9160443361370962</v>
      </c>
      <c r="P136" s="93">
        <f>P123+P124+P125+P127+P128+P129+P130+P131+P132+P133+P134+P135</f>
        <v>34927</v>
      </c>
      <c r="Q136" s="92"/>
      <c r="R136" s="94">
        <f>(P136-P137)/P137*100</f>
        <v>-3.2894919008722137</v>
      </c>
      <c r="S136" s="95"/>
      <c r="T136" s="95"/>
      <c r="U136" s="95"/>
      <c r="V136" s="95"/>
      <c r="W136" s="95"/>
      <c r="X136" s="95"/>
      <c r="Y136" s="95"/>
      <c r="Z136" s="95"/>
      <c r="AA136" s="95"/>
      <c r="AB136" s="95"/>
      <c r="AC136" s="95"/>
      <c r="AD136" s="95"/>
      <c r="AE136" s="95"/>
      <c r="AF136" s="95"/>
      <c r="AG136" s="95"/>
      <c r="AH136" s="95"/>
      <c r="AI136" s="95"/>
      <c r="AJ136" s="95"/>
      <c r="AK136" s="95"/>
      <c r="AL136" s="95"/>
      <c r="AM136" s="96"/>
      <c r="AN136" s="96"/>
      <c r="AO136" s="96"/>
      <c r="AP136" s="96"/>
      <c r="AQ136" s="96"/>
      <c r="AR136" s="96"/>
      <c r="AS136" s="96"/>
      <c r="AT136" s="96"/>
      <c r="AU136" s="96"/>
      <c r="AV136" s="96"/>
      <c r="AW136" s="96"/>
    </row>
    <row r="137" spans="1:49" s="55" customFormat="1" ht="14.1" customHeight="1" thickBot="1" x14ac:dyDescent="0.3">
      <c r="A137" s="52"/>
      <c r="B137" s="107" t="s">
        <v>138</v>
      </c>
      <c r="C137" s="107"/>
      <c r="D137" s="73">
        <f>M137/G137*100</f>
        <v>7.3832672852743059E-2</v>
      </c>
      <c r="E137" s="74">
        <f>P137/J137*100</f>
        <v>0.25776002930249414</v>
      </c>
      <c r="F137" s="75">
        <f>20+16+22+19+21+21+22+22+21+20+22+22</f>
        <v>248</v>
      </c>
      <c r="G137" s="76">
        <f>G107+G108+G109+G111+G112+G113+G115+G116+G117+G119+G120+G121</f>
        <v>68917998</v>
      </c>
      <c r="H137" s="77"/>
      <c r="I137" s="78">
        <f>(G137-G89-G90-G91-G93-G94-G95-G97-G98-G99-G101-G102-G103)/(G89+G90+G91+G93+G94+G95+G97+G98+G99+G101+G102+G103)*100</f>
        <v>-8.3634234557997171</v>
      </c>
      <c r="J137" s="79">
        <f>J107+J108+J109+J111+J112+J113+J115+J116+J117+J119+J120+J121</f>
        <v>14011094</v>
      </c>
      <c r="K137" s="77"/>
      <c r="L137" s="78">
        <f>(J137-J89-J90-J91-J93-J94-J95-J97-J98-J99-J101-J102-J103)/(J89+J90+J91+J93+J94+J95+J97+J98+J99+J101+J102+J103)*100</f>
        <v>0.28908343722332736</v>
      </c>
      <c r="M137" s="76">
        <f>M107+M108+M109+M111+M112+M113+M115+M116+M117+M119+M120+M121</f>
        <v>50884</v>
      </c>
      <c r="N137" s="77"/>
      <c r="O137" s="78">
        <f>(M137-M89-M90-M91-M93-M94-M95-M97-M98-M99-M101-M102-M103)/(M89+M90+M91+M93+M94+M95+M97+M98+M99+M101+M102+M103)*100</f>
        <v>-26.99674323180442</v>
      </c>
      <c r="P137" s="79">
        <f>P107+P108+P109+P111+P112+P113+P115+P116+P117+P119+P120+P121</f>
        <v>36115</v>
      </c>
      <c r="Q137" s="77"/>
      <c r="R137" s="80">
        <f>(P137-P89-P90-P91-P93-P94-P95-P97-P98-P99-P101-P102-P103)/(P89+P90+P91+P93+P94+P95+P97+P98+P99+P101+P102+P103)*100</f>
        <v>-17.326710008241005</v>
      </c>
      <c r="S137" s="53"/>
      <c r="T137" s="53"/>
      <c r="U137" s="53"/>
      <c r="V137" s="53"/>
      <c r="W137" s="53"/>
      <c r="X137" s="53"/>
      <c r="Y137" s="53"/>
      <c r="Z137" s="53"/>
      <c r="AA137" s="53"/>
      <c r="AB137" s="53"/>
      <c r="AC137" s="53"/>
      <c r="AD137" s="53"/>
      <c r="AE137" s="53"/>
      <c r="AF137" s="53"/>
      <c r="AG137" s="53"/>
      <c r="AH137" s="53"/>
      <c r="AI137" s="53"/>
      <c r="AJ137" s="53"/>
      <c r="AK137" s="53"/>
      <c r="AL137" s="53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</row>
    <row r="138" spans="1:49" s="55" customFormat="1" ht="14.1" customHeight="1" x14ac:dyDescent="0.25">
      <c r="A138" s="52"/>
      <c r="B138" s="68"/>
      <c r="C138" s="68"/>
      <c r="D138" s="59"/>
      <c r="E138" s="59"/>
      <c r="F138" s="69"/>
      <c r="G138" s="70"/>
      <c r="H138" s="71"/>
      <c r="I138" s="72"/>
      <c r="J138" s="70"/>
      <c r="K138" s="71"/>
      <c r="L138" s="72"/>
      <c r="M138" s="70"/>
      <c r="N138" s="71"/>
      <c r="O138" s="72"/>
      <c r="P138" s="70"/>
      <c r="Q138" s="71"/>
      <c r="R138" s="72"/>
      <c r="S138" s="53"/>
      <c r="T138" s="53"/>
      <c r="U138" s="53"/>
      <c r="V138" s="53"/>
      <c r="W138" s="53"/>
      <c r="X138" s="53"/>
      <c r="Y138" s="53"/>
      <c r="Z138" s="53"/>
      <c r="AA138" s="53"/>
      <c r="AB138" s="53"/>
      <c r="AC138" s="53"/>
      <c r="AD138" s="53"/>
      <c r="AE138" s="53"/>
      <c r="AF138" s="53"/>
      <c r="AG138" s="53"/>
      <c r="AH138" s="53"/>
      <c r="AI138" s="53"/>
      <c r="AJ138" s="53"/>
      <c r="AK138" s="53"/>
      <c r="AL138" s="53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</row>
    <row r="139" spans="1:49" ht="13.5" customHeight="1" x14ac:dyDescent="0.25">
      <c r="A139" s="1"/>
      <c r="B139" s="44" t="s">
        <v>60</v>
      </c>
      <c r="C139" s="45" t="s">
        <v>122</v>
      </c>
      <c r="D139" s="46"/>
      <c r="E139" s="47"/>
      <c r="F139" s="47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</row>
    <row r="140" spans="1:49" ht="15" x14ac:dyDescent="0.25">
      <c r="A140" s="1"/>
      <c r="B140" s="44" t="s">
        <v>61</v>
      </c>
      <c r="C140" s="45" t="s">
        <v>62</v>
      </c>
      <c r="D140" s="46"/>
      <c r="E140" s="47"/>
      <c r="F140" s="47"/>
      <c r="G140" s="47"/>
      <c r="H140" s="47"/>
      <c r="I140" s="47"/>
      <c r="J140" s="49"/>
      <c r="K140" s="49"/>
      <c r="L140" s="49"/>
      <c r="M140" s="49"/>
      <c r="N140" s="49"/>
      <c r="O140" s="49"/>
      <c r="P140" s="49"/>
      <c r="Q140" s="49"/>
      <c r="R140" s="49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</row>
    <row r="141" spans="1:49" ht="13.5" customHeight="1" x14ac:dyDescent="0.25">
      <c r="A141" s="1"/>
      <c r="B141" s="51" t="s">
        <v>116</v>
      </c>
      <c r="C141" s="1" t="s">
        <v>117</v>
      </c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</row>
    <row r="142" spans="1:49" ht="13.5" customHeight="1" x14ac:dyDescent="0.25">
      <c r="A142" s="1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</row>
    <row r="143" spans="1:49" ht="13.5" customHeight="1" x14ac:dyDescent="0.25">
      <c r="A143" s="1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</row>
    <row r="144" spans="1:49" ht="5.25" customHeight="1" x14ac:dyDescent="0.25">
      <c r="A144" s="1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</row>
    <row r="145" spans="1:49" ht="13.5" customHeight="1" x14ac:dyDescent="0.25">
      <c r="A145" s="1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</row>
    <row r="146" spans="1:49" ht="13.5" customHeight="1" x14ac:dyDescent="0.25">
      <c r="A146" s="1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</row>
    <row r="147" spans="1:49" ht="13.5" customHeight="1" x14ac:dyDescent="0.25">
      <c r="A147" s="1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</row>
    <row r="148" spans="1:49" ht="18" customHeight="1" x14ac:dyDescent="0.25"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</row>
    <row r="149" spans="1:49" ht="15.75" customHeight="1" x14ac:dyDescent="0.25"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</row>
    <row r="150" spans="1:49" ht="15.75" customHeight="1" x14ac:dyDescent="0.25"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</row>
    <row r="151" spans="1:49" ht="10.15" customHeight="1" x14ac:dyDescent="0.25"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</row>
    <row r="152" spans="1:49" ht="15.75" customHeight="1" x14ac:dyDescent="0.25"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</row>
    <row r="155" spans="1:49" ht="7.15" customHeight="1" x14ac:dyDescent="0.25"/>
    <row r="156" spans="1:49" ht="15.75" customHeight="1" x14ac:dyDescent="0.25"/>
    <row r="157" spans="1:49" ht="17.649999999999999" customHeight="1" x14ac:dyDescent="0.25"/>
    <row r="158" spans="1:49" ht="17.100000000000001" customHeight="1" x14ac:dyDescent="0.25"/>
    <row r="159" spans="1:49" ht="7.7" customHeight="1" x14ac:dyDescent="0.25"/>
    <row r="160" spans="1:49" ht="17.100000000000001" customHeight="1" x14ac:dyDescent="0.25"/>
    <row r="161" ht="17.100000000000001" customHeight="1" x14ac:dyDescent="0.25"/>
    <row r="162" ht="17.100000000000001" customHeight="1" x14ac:dyDescent="0.25"/>
    <row r="163" ht="8.65" customHeight="1" x14ac:dyDescent="0.25"/>
    <row r="164" ht="14.25" customHeight="1" x14ac:dyDescent="0.25"/>
    <row r="165" ht="16.5" customHeight="1" x14ac:dyDescent="0.25"/>
    <row r="166" ht="12.75" customHeight="1" x14ac:dyDescent="0.25"/>
    <row r="167" ht="11.1" customHeight="1" x14ac:dyDescent="0.25"/>
    <row r="168" ht="10.7" customHeight="1" x14ac:dyDescent="0.25"/>
    <row r="169" ht="14.1" customHeight="1" x14ac:dyDescent="0.25"/>
  </sheetData>
  <protectedRanges>
    <protectedRange sqref="A126:XFD141" name="範圍1"/>
  </protectedRanges>
  <mergeCells count="10">
    <mergeCell ref="B137:C137"/>
    <mergeCell ref="B1:R1"/>
    <mergeCell ref="D3:E3"/>
    <mergeCell ref="G3:L3"/>
    <mergeCell ref="M3:R3"/>
    <mergeCell ref="H4:I4"/>
    <mergeCell ref="K4:L4"/>
    <mergeCell ref="N4:O4"/>
    <mergeCell ref="Q4:R4"/>
    <mergeCell ref="B136:C136"/>
  </mergeCells>
  <phoneticPr fontId="11" type="noConversion"/>
  <pageMargins left="0.70866141732283461" right="0.70866141732283461" top="0.55118110236220474" bottom="0.55118110236220474" header="0.31496062992125984" footer="0.31496062992125984"/>
  <pageSetup paperSize="9" scale="61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401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陳文雅</dc:creator>
  <cp:lastModifiedBy>廖經倫</cp:lastModifiedBy>
  <cp:revision>74</cp:revision>
  <cp:lastPrinted>2022-11-17T05:39:02Z</cp:lastPrinted>
  <dcterms:created xsi:type="dcterms:W3CDTF">1998-09-21T15:00:50Z</dcterms:created>
  <dcterms:modified xsi:type="dcterms:W3CDTF">2023-01-11T06:45:27Z</dcterms:modified>
  <dc:language>zh-TW</dc:language>
</cp:coreProperties>
</file>