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陳詠華\61管理科\發文作業\新聞稿\111.12.23\"/>
    </mc:Choice>
  </mc:AlternateContent>
  <bookViews>
    <workbookView xWindow="0" yWindow="0" windowWidth="20730" windowHeight="9135" activeTab="3"/>
  </bookViews>
  <sheets>
    <sheet name="附表1" sheetId="33" r:id="rId1"/>
    <sheet name="附表2" sheetId="35" r:id="rId2"/>
    <sheet name="附表3" sheetId="34" r:id="rId3"/>
    <sheet name="附表4" sheetId="37" r:id="rId4"/>
  </sheets>
  <definedNames>
    <definedName name="_xlnm.Print_Area" localSheetId="0">附表1!$A$1:$G$13</definedName>
    <definedName name="_xlnm.Print_Area" localSheetId="1">附表2!$A$1:$I$18</definedName>
    <definedName name="_xlnm.Print_Area" localSheetId="2">附表3!$A$1:$G$13</definedName>
    <definedName name="_xlnm.Print_Area" localSheetId="3">附表4!$A$1:$I$18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3" l="1"/>
  <c r="G6" i="33" s="1"/>
  <c r="F7" i="33"/>
  <c r="G7" i="33" s="1"/>
  <c r="F8" i="33"/>
  <c r="G8" i="33" s="1"/>
  <c r="F9" i="33"/>
  <c r="G9" i="33" s="1"/>
  <c r="D4" i="34" l="1"/>
  <c r="B4" i="34"/>
  <c r="G16" i="35" l="1"/>
  <c r="D16" i="35"/>
  <c r="E4" i="37"/>
  <c r="B4" i="37"/>
  <c r="G16" i="37" l="1"/>
  <c r="F9" i="34" l="1"/>
  <c r="G9" i="34" s="1"/>
  <c r="D10" i="34"/>
  <c r="B10" i="34"/>
  <c r="D10" i="33"/>
  <c r="B10" i="33"/>
  <c r="C9" i="34" l="1"/>
  <c r="C8" i="34"/>
  <c r="C7" i="34"/>
  <c r="C6" i="34"/>
  <c r="F10" i="34"/>
  <c r="G10" i="34" s="1"/>
  <c r="F10" i="33" l="1"/>
  <c r="G10" i="33" s="1"/>
  <c r="H7" i="37" l="1"/>
  <c r="I7" i="37" s="1"/>
  <c r="H8" i="37"/>
  <c r="I8" i="37" s="1"/>
  <c r="H9" i="37"/>
  <c r="I9" i="37" s="1"/>
  <c r="H10" i="37"/>
  <c r="I10" i="37" s="1"/>
  <c r="H11" i="37"/>
  <c r="I11" i="37" s="1"/>
  <c r="H12" i="37"/>
  <c r="I12" i="37" s="1"/>
  <c r="H13" i="37"/>
  <c r="I13" i="37" s="1"/>
  <c r="H14" i="37"/>
  <c r="I14" i="37" s="1"/>
  <c r="H15" i="37"/>
  <c r="I15" i="37" s="1"/>
  <c r="H6" i="37"/>
  <c r="I6" i="37" s="1"/>
  <c r="F7" i="34" l="1"/>
  <c r="F8" i="34"/>
  <c r="F6" i="34"/>
  <c r="H7" i="35"/>
  <c r="I7" i="35" s="1"/>
  <c r="H8" i="35"/>
  <c r="I8" i="35" s="1"/>
  <c r="H9" i="35"/>
  <c r="I9" i="35" s="1"/>
  <c r="H10" i="35"/>
  <c r="I10" i="35" s="1"/>
  <c r="H11" i="35"/>
  <c r="I11" i="35" s="1"/>
  <c r="H12" i="35"/>
  <c r="I12" i="35" s="1"/>
  <c r="H13" i="35"/>
  <c r="I13" i="35" s="1"/>
  <c r="H14" i="35"/>
  <c r="I14" i="35" s="1"/>
  <c r="H15" i="35"/>
  <c r="I15" i="35" s="1"/>
  <c r="H6" i="35"/>
  <c r="I6" i="35" s="1"/>
  <c r="F16" i="35"/>
  <c r="G8" i="34" l="1"/>
  <c r="G7" i="34"/>
  <c r="G6" i="34"/>
  <c r="C10" i="34" l="1"/>
  <c r="E10" i="34"/>
  <c r="F16" i="37"/>
  <c r="C16" i="37"/>
  <c r="D16" i="37"/>
  <c r="C16" i="35"/>
  <c r="H16" i="35" s="1"/>
  <c r="I16" i="35" s="1"/>
  <c r="H16" i="37" l="1"/>
  <c r="I16" i="37" s="1"/>
  <c r="E10" i="33"/>
  <c r="C10" i="33" l="1"/>
</calcChain>
</file>

<file path=xl/sharedStrings.xml><?xml version="1.0" encoding="utf-8"?>
<sst xmlns="http://schemas.openxmlformats.org/spreadsheetml/2006/main" count="91" uniqueCount="50">
  <si>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</si>
  <si>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</si>
  <si>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</si>
  <si>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</si>
  <si>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</si>
  <si>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</si>
  <si>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</si>
  <si>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</si>
  <si>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</si>
  <si>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</si>
  <si>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</si>
  <si>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</si>
  <si>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</si>
  <si>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</si>
  <si>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</si>
  <si>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</si>
  <si>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</si>
  <si>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</si>
  <si>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</si>
  <si>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</si>
  <si>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</si>
  <si>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</si>
  <si>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</si>
  <si>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</si>
  <si>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</si>
  <si>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</si>
  <si>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越南</t>
    </r>
    <r>
      <rPr>
        <sz val="14"/>
        <rFont val="Times New Roman"/>
        <family val="1"/>
      </rPr>
      <t>(Vietnam)</t>
    </r>
  </si>
  <si>
    <r>
      <rPr>
        <sz val="14"/>
        <rFont val="標楷體"/>
        <family val="4"/>
        <charset val="136"/>
      </rPr>
      <t>英國</t>
    </r>
    <r>
      <rPr>
        <sz val="14"/>
        <rFont val="Times New Roman"/>
        <family val="1"/>
      </rPr>
      <t>(United Kingdom)</t>
    </r>
  </si>
  <si>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</si>
  <si>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</si>
  <si>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</si>
  <si>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</si>
  <si>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</si>
  <si>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</si>
  <si>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</si>
  <si>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</si>
  <si>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</si>
  <si>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</si>
  <si>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</si>
  <si>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</si>
  <si>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</si>
  <si>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</si>
  <si>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t>111.6.30</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</si>
  <si>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</si>
  <si>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</si>
  <si>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</si>
  <si>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t>111.6.30</t>
    <phoneticPr fontId="2" type="noConversion"/>
  </si>
  <si>
    <t>111.9.30</t>
    <phoneticPr fontId="3" type="noConversion"/>
  </si>
  <si>
    <t>111.9.30</t>
    <phoneticPr fontId="2" type="noConversion"/>
  </si>
  <si>
    <t>非銀行之私人部門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</si>
</sst>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4">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8" fillId="0" borderId="0" xfId="2" applyFont="1" applyFill="1" applyAlignment="1">
      <alignment horizontal="center" vertical="center" wrapText="1"/>
    </xf>
    <xf numFmtId="0" fontId="8" fillId="0" borderId="0" xfId="2" applyFont="1" applyAlignment="1">
      <alignment horizontal="center" vertical="center" wrapText="1"/>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vertical="center" wrapText="1"/>
    </xf>
    <xf numFmtId="0" fontId="10" fillId="0" borderId="10" xfId="2" applyFont="1" applyFill="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38" fontId="10" fillId="0" borderId="8" xfId="0" applyNumberFormat="1" applyFont="1" applyBorder="1" applyAlignment="1">
      <alignment horizontal="left" vertical="center" wrapText="1"/>
    </xf>
    <xf numFmtId="0" fontId="10" fillId="2" borderId="8" xfId="0" applyFont="1" applyFill="1" applyBorder="1" applyAlignment="1">
      <alignment horizontal="center" vertical="center" wrapText="1"/>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6" xfId="2" applyFont="1" applyBorder="1" applyAlignment="1">
      <alignment vertical="center" wrapText="1"/>
    </xf>
    <xf numFmtId="177" fontId="10" fillId="0" borderId="2" xfId="2" applyNumberFormat="1" applyFont="1" applyFill="1" applyBorder="1">
      <alignment vertical="center"/>
    </xf>
    <xf numFmtId="177" fontId="10" fillId="0" borderId="2" xfId="2" applyNumberFormat="1" applyFont="1" applyFill="1" applyBorder="1" applyAlignment="1">
      <alignment horizontal="right" vertical="center" wrapText="1"/>
    </xf>
    <xf numFmtId="177" fontId="10" fillId="0" borderId="0" xfId="2" applyNumberFormat="1" applyFont="1" applyFill="1">
      <alignment vertical="center"/>
    </xf>
    <xf numFmtId="177" fontId="10" fillId="0" borderId="11" xfId="2" applyNumberFormat="1" applyFont="1" applyFill="1" applyBorder="1">
      <alignment vertical="center"/>
    </xf>
    <xf numFmtId="177" fontId="10" fillId="0" borderId="11" xfId="2" applyNumberFormat="1" applyFont="1" applyFill="1" applyBorder="1" applyAlignment="1">
      <alignment horizontal="right" vertical="center" wrapText="1"/>
    </xf>
    <xf numFmtId="177" fontId="10" fillId="0" borderId="7" xfId="2" applyNumberFormat="1" applyFont="1" applyFill="1" applyBorder="1">
      <alignment vertical="center"/>
    </xf>
    <xf numFmtId="177" fontId="10" fillId="0" borderId="8" xfId="2" applyNumberFormat="1" applyFont="1" applyFill="1" applyBorder="1" applyAlignment="1">
      <alignment horizontal="right" vertical="center" wrapText="1"/>
    </xf>
    <xf numFmtId="177" fontId="10" fillId="0" borderId="8" xfId="2" applyNumberFormat="1" applyFont="1" applyFill="1" applyBorder="1">
      <alignment vertical="center"/>
    </xf>
    <xf numFmtId="177" fontId="10" fillId="0" borderId="8" xfId="0" applyNumberFormat="1" applyFont="1" applyBorder="1">
      <alignment vertical="center"/>
    </xf>
    <xf numFmtId="0" fontId="10" fillId="2" borderId="8" xfId="0" applyFont="1" applyFill="1" applyBorder="1" applyAlignment="1">
      <alignment vertical="center" wrapText="1"/>
    </xf>
    <xf numFmtId="177" fontId="10" fillId="2" borderId="8" xfId="0" applyNumberFormat="1" applyFont="1" applyFill="1" applyBorder="1">
      <alignment vertical="center"/>
    </xf>
    <xf numFmtId="0" fontId="10" fillId="0" borderId="3" xfId="2" applyFont="1" applyFill="1" applyBorder="1" applyAlignment="1">
      <alignment horizontal="center" vertical="center" wrapText="1"/>
    </xf>
    <xf numFmtId="179" fontId="10" fillId="0" borderId="2" xfId="2" applyNumberFormat="1" applyFont="1" applyFill="1" applyBorder="1" applyAlignment="1">
      <alignment horizontal="right" vertical="center" wrapText="1"/>
    </xf>
    <xf numFmtId="179" fontId="10" fillId="0" borderId="11" xfId="2" applyNumberFormat="1" applyFont="1" applyFill="1" applyBorder="1" applyAlignment="1">
      <alignment horizontal="right" vertical="center" wrapText="1"/>
    </xf>
    <xf numFmtId="177" fontId="10" fillId="0" borderId="8" xfId="0" applyNumberFormat="1" applyFont="1" applyFill="1" applyBorder="1">
      <alignment vertical="center"/>
    </xf>
    <xf numFmtId="2" fontId="10" fillId="0" borderId="2" xfId="2" applyNumberFormat="1" applyFont="1" applyFill="1" applyBorder="1" applyAlignment="1">
      <alignment horizontal="right" vertical="center" wrapText="1"/>
    </xf>
    <xf numFmtId="2" fontId="10" fillId="0" borderId="11" xfId="2" applyNumberFormat="1" applyFont="1" applyFill="1" applyBorder="1" applyAlignment="1">
      <alignment horizontal="right" vertical="center" wrapText="1"/>
    </xf>
    <xf numFmtId="2" fontId="10" fillId="0" borderId="7" xfId="2" applyNumberFormat="1" applyFont="1" applyFill="1" applyBorder="1" applyAlignment="1">
      <alignment horizontal="right" vertical="center" wrapText="1"/>
    </xf>
    <xf numFmtId="0" fontId="11" fillId="0" borderId="6" xfId="2" applyFont="1" applyFill="1" applyBorder="1" applyAlignment="1">
      <alignment vertical="center" wrapText="1"/>
    </xf>
    <xf numFmtId="0" fontId="11" fillId="0" borderId="10" xfId="2" applyFont="1" applyFill="1" applyBorder="1" applyAlignment="1">
      <alignment vertical="center" wrapText="1"/>
    </xf>
    <xf numFmtId="2" fontId="4" fillId="0" borderId="9" xfId="2" applyNumberFormat="1" applyFont="1" applyBorder="1" applyAlignment="1">
      <alignment horizontal="right" vertical="center" wrapText="1"/>
    </xf>
    <xf numFmtId="2" fontId="4" fillId="0" borderId="10" xfId="2" applyNumberFormat="1" applyFont="1" applyBorder="1" applyAlignment="1">
      <alignment horizontal="right" vertical="center" wrapText="1"/>
    </xf>
    <xf numFmtId="2" fontId="4" fillId="0" borderId="6" xfId="2" applyNumberFormat="1" applyFont="1" applyBorder="1" applyAlignment="1">
      <alignment horizontal="right" vertical="center" wrapText="1"/>
    </xf>
    <xf numFmtId="177" fontId="4" fillId="0" borderId="9" xfId="2" applyNumberFormat="1" applyFont="1" applyBorder="1" applyAlignment="1">
      <alignment horizontal="right" vertical="center" wrapText="1"/>
    </xf>
    <xf numFmtId="177" fontId="4" fillId="0" borderId="10" xfId="2" applyNumberFormat="1" applyFont="1" applyBorder="1" applyAlignment="1">
      <alignment horizontal="right" vertical="center" wrapText="1"/>
    </xf>
    <xf numFmtId="177" fontId="4" fillId="0" borderId="7" xfId="2" applyNumberFormat="1" applyFont="1" applyBorder="1" applyAlignment="1">
      <alignment horizontal="righ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3" fillId="0" borderId="3" xfId="0" applyNumberFormat="1" applyFont="1" applyBorder="1" applyAlignment="1">
      <alignment horizontal="center" vertical="center" wrapText="1"/>
    </xf>
    <xf numFmtId="44" fontId="13" fillId="0" borderId="5" xfId="0" applyNumberFormat="1" applyFont="1" applyBorder="1" applyAlignment="1">
      <alignment horizontal="center" vertical="center" wrapText="1"/>
    </xf>
    <xf numFmtId="0" fontId="10" fillId="0" borderId="1" xfId="2" applyFont="1" applyFill="1" applyBorder="1" applyAlignment="1">
      <alignment horizontal="right" vertical="center"/>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Border="1" applyAlignment="1">
      <alignment horizontal="center" vertical="center" wrapText="1"/>
    </xf>
    <xf numFmtId="0" fontId="13" fillId="0" borderId="13" xfId="0" applyFont="1" applyBorder="1" applyAlignment="1">
      <alignment horizontal="center" vertical="center" wrapText="1"/>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Normal="100" workbookViewId="0">
      <selection activeCell="C20" sqref="C20"/>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3" t="s">
        <v>34</v>
      </c>
      <c r="B1" s="63"/>
      <c r="C1" s="63"/>
      <c r="D1" s="63"/>
      <c r="E1" s="63"/>
      <c r="F1" s="63"/>
      <c r="G1" s="63"/>
    </row>
    <row r="2" spans="1:10" ht="43.5" hidden="1" customHeight="1">
      <c r="A2" s="13"/>
      <c r="B2" s="13"/>
      <c r="C2" s="13"/>
      <c r="D2" s="13"/>
      <c r="E2" s="13"/>
      <c r="F2" s="13"/>
      <c r="G2" s="13"/>
    </row>
    <row r="3" spans="1:10" ht="20.100000000000001" customHeight="1">
      <c r="A3" s="68" t="s">
        <v>44</v>
      </c>
      <c r="B3" s="68"/>
      <c r="C3" s="68"/>
      <c r="D3" s="68"/>
      <c r="E3" s="68"/>
      <c r="F3" s="68"/>
      <c r="G3" s="68"/>
    </row>
    <row r="4" spans="1:10" s="21" customFormat="1" ht="27" customHeight="1">
      <c r="A4" s="64" t="s">
        <v>6</v>
      </c>
      <c r="B4" s="66" t="s">
        <v>48</v>
      </c>
      <c r="C4" s="67"/>
      <c r="D4" s="66" t="s">
        <v>46</v>
      </c>
      <c r="E4" s="67"/>
      <c r="F4" s="61" t="s">
        <v>0</v>
      </c>
      <c r="G4" s="62"/>
    </row>
    <row r="5" spans="1:10" s="21" customFormat="1" ht="27" customHeight="1">
      <c r="A5" s="65"/>
      <c r="B5" s="4" t="s">
        <v>1</v>
      </c>
      <c r="C5" s="19" t="s">
        <v>2</v>
      </c>
      <c r="D5" s="46" t="s">
        <v>1</v>
      </c>
      <c r="E5" s="4" t="s">
        <v>2</v>
      </c>
      <c r="F5" s="8" t="s">
        <v>1</v>
      </c>
      <c r="G5" s="4" t="s">
        <v>3</v>
      </c>
    </row>
    <row r="6" spans="1:10" s="21" customFormat="1" ht="33" customHeight="1">
      <c r="A6" s="17" t="s">
        <v>8</v>
      </c>
      <c r="B6" s="35">
        <v>1519.08</v>
      </c>
      <c r="C6" s="47">
        <v>29.64</v>
      </c>
      <c r="D6" s="37">
        <v>1536.52</v>
      </c>
      <c r="E6" s="47">
        <v>29.569999999999997</v>
      </c>
      <c r="F6" s="37">
        <f>B6-D6</f>
        <v>-17.440000000000055</v>
      </c>
      <c r="G6" s="36">
        <f>IF(D6=0,"_",ROUND(F6/D6*100,2))</f>
        <v>-1.1399999999999999</v>
      </c>
      <c r="H6" s="22"/>
      <c r="J6" s="23"/>
    </row>
    <row r="7" spans="1:10" s="21" customFormat="1" ht="33" customHeight="1">
      <c r="A7" s="18" t="s">
        <v>9</v>
      </c>
      <c r="B7" s="38">
        <v>606.52</v>
      </c>
      <c r="C7" s="48">
        <v>11.83</v>
      </c>
      <c r="D7" s="37">
        <v>594.69000000000005</v>
      </c>
      <c r="E7" s="48">
        <v>11.45</v>
      </c>
      <c r="F7" s="37">
        <f>B7-D7</f>
        <v>11.829999999999927</v>
      </c>
      <c r="G7" s="39">
        <f>IF(D7=0,"_",ROUND(F7/D7*100,2))</f>
        <v>1.99</v>
      </c>
      <c r="H7" s="22"/>
    </row>
    <row r="8" spans="1:10" s="21" customFormat="1" ht="33" customHeight="1">
      <c r="A8" s="54" t="s">
        <v>49</v>
      </c>
      <c r="B8" s="38">
        <v>2963.47</v>
      </c>
      <c r="C8" s="48">
        <v>57.81</v>
      </c>
      <c r="D8" s="37">
        <v>3026.7</v>
      </c>
      <c r="E8" s="48">
        <v>58.26</v>
      </c>
      <c r="F8" s="37">
        <f>B8-D8</f>
        <v>-63.230000000000018</v>
      </c>
      <c r="G8" s="39">
        <f>IF(D8=0,"_",ROUND(F8/D8*100,2))</f>
        <v>-2.09</v>
      </c>
      <c r="H8" s="22"/>
    </row>
    <row r="9" spans="1:10" s="21" customFormat="1" ht="33" customHeight="1">
      <c r="A9" s="53" t="s">
        <v>41</v>
      </c>
      <c r="B9" s="40">
        <v>37.03</v>
      </c>
      <c r="C9" s="48">
        <v>0.72</v>
      </c>
      <c r="D9" s="37">
        <v>37.28</v>
      </c>
      <c r="E9" s="48">
        <v>0.72</v>
      </c>
      <c r="F9" s="37">
        <f>B9-D9</f>
        <v>-0.25</v>
      </c>
      <c r="G9" s="39">
        <f>IF(D9=0,"_",ROUND(F9/D9*100,2))</f>
        <v>-0.67</v>
      </c>
      <c r="H9" s="22"/>
    </row>
    <row r="10" spans="1:10" s="21" customFormat="1" ht="33" customHeight="1">
      <c r="A10" s="4" t="s">
        <v>13</v>
      </c>
      <c r="B10" s="42">
        <f>SUM(B6:B9)</f>
        <v>5126.0999999999995</v>
      </c>
      <c r="C10" s="41">
        <f>IF(B10=0,"_",IF($B$10=0,"_ ",ROUND(B10/$B$10*100,2)))</f>
        <v>100</v>
      </c>
      <c r="D10" s="42">
        <f>SUM(D6:D9)</f>
        <v>5195.1899999999996</v>
      </c>
      <c r="E10" s="41">
        <f>IF(D10=0,"_",IF($D$10=0,"_ ",ROUND(D10/$D$10*100,2)))</f>
        <v>100</v>
      </c>
      <c r="F10" s="42">
        <f>B10-D10</f>
        <v>-69.090000000000146</v>
      </c>
      <c r="G10" s="41">
        <f>IF(D10=0,"_",ROUND(F10/D10*100,2))</f>
        <v>-1.33</v>
      </c>
    </row>
    <row r="11" spans="1:10" ht="15.75" customHeight="1">
      <c r="A11" s="1" t="s">
        <v>4</v>
      </c>
    </row>
    <row r="12" spans="1:10" ht="15.75" customHeight="1">
      <c r="A12" s="1" t="s">
        <v>33</v>
      </c>
    </row>
    <row r="13" spans="1:10" ht="15.75" customHeight="1">
      <c r="A13" s="1"/>
      <c r="B13" s="5"/>
    </row>
  </sheetData>
  <mergeCells count="6">
    <mergeCell ref="F4:G4"/>
    <mergeCell ref="A1:G1"/>
    <mergeCell ref="A4:A5"/>
    <mergeCell ref="B4:C4"/>
    <mergeCell ref="D4:E4"/>
    <mergeCell ref="A3:G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ignoredErrors>
    <ignoredError sqref="C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95" zoomScaleNormal="95" zoomScaleSheetLayoutView="100" workbookViewId="0">
      <selection activeCell="C20" sqref="C20"/>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70" t="s">
        <v>35</v>
      </c>
      <c r="B1" s="70"/>
      <c r="C1" s="70"/>
      <c r="D1" s="70"/>
      <c r="E1" s="70"/>
      <c r="F1" s="70"/>
      <c r="G1" s="70"/>
      <c r="H1" s="70"/>
      <c r="I1" s="70"/>
    </row>
    <row r="2" spans="1:11" ht="20.100000000000001" customHeight="1">
      <c r="A2" s="69" t="s">
        <v>45</v>
      </c>
      <c r="B2" s="69"/>
      <c r="C2" s="69"/>
      <c r="D2" s="69"/>
      <c r="E2" s="69"/>
      <c r="F2" s="69"/>
      <c r="G2" s="69"/>
      <c r="H2" s="69"/>
      <c r="I2" s="69"/>
    </row>
    <row r="3" spans="1:11" s="24" customFormat="1" ht="20.100000000000001" customHeight="1">
      <c r="A3" s="71" t="s">
        <v>14</v>
      </c>
      <c r="B3" s="74" t="s">
        <v>43</v>
      </c>
      <c r="C3" s="75"/>
      <c r="D3" s="75"/>
      <c r="E3" s="75"/>
      <c r="F3" s="75"/>
      <c r="G3" s="75"/>
      <c r="H3" s="75"/>
      <c r="I3" s="76"/>
    </row>
    <row r="4" spans="1:11" s="24" customFormat="1" ht="20.100000000000001" customHeight="1">
      <c r="A4" s="72"/>
      <c r="B4" s="74" t="s">
        <v>47</v>
      </c>
      <c r="C4" s="75"/>
      <c r="D4" s="76"/>
      <c r="E4" s="74" t="s">
        <v>42</v>
      </c>
      <c r="F4" s="75"/>
      <c r="G4" s="76"/>
      <c r="H4" s="74" t="s">
        <v>15</v>
      </c>
      <c r="I4" s="76"/>
    </row>
    <row r="5" spans="1:11" s="24" customFormat="1" ht="20.100000000000001" customHeight="1">
      <c r="A5" s="73"/>
      <c r="B5" s="25" t="s">
        <v>16</v>
      </c>
      <c r="C5" s="25" t="s">
        <v>17</v>
      </c>
      <c r="D5" s="26" t="s">
        <v>2</v>
      </c>
      <c r="E5" s="25" t="s">
        <v>16</v>
      </c>
      <c r="F5" s="25" t="s">
        <v>17</v>
      </c>
      <c r="G5" s="26" t="s">
        <v>2</v>
      </c>
      <c r="H5" s="25" t="s">
        <v>17</v>
      </c>
      <c r="I5" s="26" t="s">
        <v>3</v>
      </c>
    </row>
    <row r="6" spans="1:11" s="24" customFormat="1" ht="32.1" customHeight="1">
      <c r="A6" s="27" t="s">
        <v>18</v>
      </c>
      <c r="B6" s="28">
        <v>1</v>
      </c>
      <c r="C6" s="43">
        <v>1348.35</v>
      </c>
      <c r="D6" s="43">
        <v>26.3</v>
      </c>
      <c r="E6" s="28">
        <v>1</v>
      </c>
      <c r="F6" s="49">
        <v>1326.34</v>
      </c>
      <c r="G6" s="49">
        <v>25.53</v>
      </c>
      <c r="H6" s="43">
        <f>C6-F6</f>
        <v>22.009999999999991</v>
      </c>
      <c r="I6" s="43">
        <f>H6/F6*100</f>
        <v>1.6594538353664967</v>
      </c>
    </row>
    <row r="7" spans="1:11" s="24" customFormat="1" ht="32.1" customHeight="1">
      <c r="A7" s="27" t="s">
        <v>19</v>
      </c>
      <c r="B7" s="28">
        <v>2</v>
      </c>
      <c r="C7" s="43">
        <v>477.72</v>
      </c>
      <c r="D7" s="43">
        <v>9.32</v>
      </c>
      <c r="E7" s="28">
        <v>2</v>
      </c>
      <c r="F7" s="49">
        <v>523.51</v>
      </c>
      <c r="G7" s="49">
        <v>10.08</v>
      </c>
      <c r="H7" s="43">
        <f t="shared" ref="H7:H15" si="0">C7-F7</f>
        <v>-45.789999999999964</v>
      </c>
      <c r="I7" s="43">
        <f t="shared" ref="I7:I15" si="1">H7/F7*100</f>
        <v>-8.7467288112929964</v>
      </c>
    </row>
    <row r="8" spans="1:11" s="24" customFormat="1" ht="32.1" customHeight="1">
      <c r="A8" s="29" t="s">
        <v>21</v>
      </c>
      <c r="B8" s="28">
        <v>3</v>
      </c>
      <c r="C8" s="43">
        <v>352.99</v>
      </c>
      <c r="D8" s="43">
        <v>6.89</v>
      </c>
      <c r="E8" s="28">
        <v>3</v>
      </c>
      <c r="F8" s="49">
        <v>359.13</v>
      </c>
      <c r="G8" s="49">
        <v>6.91</v>
      </c>
      <c r="H8" s="43">
        <f t="shared" si="0"/>
        <v>-6.1399999999999864</v>
      </c>
      <c r="I8" s="43">
        <f t="shared" si="1"/>
        <v>-1.7096872998635555</v>
      </c>
    </row>
    <row r="9" spans="1:11" s="24" customFormat="1" ht="32.1" customHeight="1">
      <c r="A9" s="27" t="s">
        <v>20</v>
      </c>
      <c r="B9" s="28">
        <v>4</v>
      </c>
      <c r="C9" s="43">
        <v>318.77</v>
      </c>
      <c r="D9" s="43">
        <v>6.22</v>
      </c>
      <c r="E9" s="28">
        <v>4</v>
      </c>
      <c r="F9" s="49">
        <v>336.68</v>
      </c>
      <c r="G9" s="49">
        <v>6.48</v>
      </c>
      <c r="H9" s="43">
        <f t="shared" si="0"/>
        <v>-17.910000000000025</v>
      </c>
      <c r="I9" s="43">
        <f t="shared" si="1"/>
        <v>-5.3195913033147271</v>
      </c>
    </row>
    <row r="10" spans="1:11" s="24" customFormat="1" ht="32.1" customHeight="1">
      <c r="A10" s="27" t="s">
        <v>22</v>
      </c>
      <c r="B10" s="28">
        <v>5</v>
      </c>
      <c r="C10" s="43">
        <v>295.87</v>
      </c>
      <c r="D10" s="43">
        <v>5.77</v>
      </c>
      <c r="E10" s="28">
        <v>5</v>
      </c>
      <c r="F10" s="49">
        <v>290.22000000000003</v>
      </c>
      <c r="G10" s="49">
        <v>5.59</v>
      </c>
      <c r="H10" s="43">
        <f t="shared" si="0"/>
        <v>5.6499999999999773</v>
      </c>
      <c r="I10" s="43">
        <f t="shared" si="1"/>
        <v>1.9467989800840662</v>
      </c>
    </row>
    <row r="11" spans="1:11" s="24" customFormat="1" ht="32.1" customHeight="1">
      <c r="A11" s="27" t="s">
        <v>23</v>
      </c>
      <c r="B11" s="28">
        <v>6</v>
      </c>
      <c r="C11" s="43">
        <v>282.85000000000002</v>
      </c>
      <c r="D11" s="43">
        <v>5.52</v>
      </c>
      <c r="E11" s="28">
        <v>6</v>
      </c>
      <c r="F11" s="49">
        <v>288.85000000000002</v>
      </c>
      <c r="G11" s="49">
        <v>5.56</v>
      </c>
      <c r="H11" s="43">
        <f t="shared" si="0"/>
        <v>-6</v>
      </c>
      <c r="I11" s="43">
        <f t="shared" si="1"/>
        <v>-2.0772027003635105</v>
      </c>
    </row>
    <row r="12" spans="1:11" s="24" customFormat="1" ht="32.1" customHeight="1">
      <c r="A12" s="27" t="s">
        <v>26</v>
      </c>
      <c r="B12" s="28">
        <v>7</v>
      </c>
      <c r="C12" s="43">
        <v>181.7</v>
      </c>
      <c r="D12" s="43">
        <v>3.54</v>
      </c>
      <c r="E12" s="28">
        <v>7</v>
      </c>
      <c r="F12" s="49">
        <v>182.39</v>
      </c>
      <c r="G12" s="49">
        <v>3.51</v>
      </c>
      <c r="H12" s="43">
        <f t="shared" si="0"/>
        <v>-0.68999999999999773</v>
      </c>
      <c r="I12" s="43">
        <f t="shared" si="1"/>
        <v>-0.37831021437578694</v>
      </c>
    </row>
    <row r="13" spans="1:11" s="24" customFormat="1" ht="32.1" customHeight="1">
      <c r="A13" s="27" t="s">
        <v>24</v>
      </c>
      <c r="B13" s="28">
        <v>8</v>
      </c>
      <c r="C13" s="43">
        <v>178.14</v>
      </c>
      <c r="D13" s="43">
        <v>3.48</v>
      </c>
      <c r="E13" s="28">
        <v>8</v>
      </c>
      <c r="F13" s="49">
        <v>181.75</v>
      </c>
      <c r="G13" s="49">
        <v>3.5</v>
      </c>
      <c r="H13" s="43">
        <f t="shared" si="0"/>
        <v>-3.6100000000000136</v>
      </c>
      <c r="I13" s="43">
        <f t="shared" si="1"/>
        <v>-1.9862448418156886</v>
      </c>
    </row>
    <row r="14" spans="1:11" s="24" customFormat="1" ht="32.1" customHeight="1">
      <c r="A14" s="27" t="s">
        <v>27</v>
      </c>
      <c r="B14" s="30">
        <v>9</v>
      </c>
      <c r="C14" s="43">
        <v>178.02</v>
      </c>
      <c r="D14" s="43">
        <v>3.47</v>
      </c>
      <c r="E14" s="30">
        <v>10</v>
      </c>
      <c r="F14" s="49">
        <v>169.72</v>
      </c>
      <c r="G14" s="49">
        <v>3.27</v>
      </c>
      <c r="H14" s="43">
        <f t="shared" si="0"/>
        <v>8.3000000000000114</v>
      </c>
      <c r="I14" s="43">
        <f t="shared" si="1"/>
        <v>4.8904077303794553</v>
      </c>
    </row>
    <row r="15" spans="1:11" s="24" customFormat="1" ht="32.1" customHeight="1">
      <c r="A15" s="27" t="s">
        <v>25</v>
      </c>
      <c r="B15" s="30">
        <v>10</v>
      </c>
      <c r="C15" s="43">
        <v>171.92</v>
      </c>
      <c r="D15" s="43">
        <v>3.35</v>
      </c>
      <c r="E15" s="30">
        <v>9</v>
      </c>
      <c r="F15" s="49">
        <v>178.9</v>
      </c>
      <c r="G15" s="49">
        <v>3.44</v>
      </c>
      <c r="H15" s="43">
        <f t="shared" si="0"/>
        <v>-6.9800000000000182</v>
      </c>
      <c r="I15" s="43">
        <f t="shared" si="1"/>
        <v>-3.9016210173281261</v>
      </c>
    </row>
    <row r="16" spans="1:11" s="24" customFormat="1" ht="32.1" customHeight="1">
      <c r="A16" s="44" t="s">
        <v>28</v>
      </c>
      <c r="B16" s="44"/>
      <c r="C16" s="45">
        <f>SUM(C6:C15)</f>
        <v>3786.3299999999995</v>
      </c>
      <c r="D16" s="45">
        <f>SUM(D6:D15)</f>
        <v>73.859999999999985</v>
      </c>
      <c r="E16" s="44"/>
      <c r="F16" s="45">
        <f>SUM(F6:F15)</f>
        <v>3837.49</v>
      </c>
      <c r="G16" s="45">
        <f>SUM(G6:G15)</f>
        <v>73.86999999999999</v>
      </c>
      <c r="H16" s="45">
        <f>C16-F16</f>
        <v>-51.160000000000309</v>
      </c>
      <c r="I16" s="45">
        <f>IF(F16=0,"_",ROUND(H16/F16*100,2))</f>
        <v>-1.33</v>
      </c>
      <c r="J16" s="31"/>
      <c r="K16" s="32"/>
    </row>
    <row r="17" spans="1:4">
      <c r="A17" s="12" t="s">
        <v>5</v>
      </c>
      <c r="D17" s="11"/>
    </row>
    <row r="18" spans="1:4">
      <c r="A18" s="1" t="s">
        <v>11</v>
      </c>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Normal="100" zoomScaleSheetLayoutView="100" workbookViewId="0">
      <selection activeCell="I8" sqref="I8"/>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7" t="s">
        <v>36</v>
      </c>
      <c r="B1" s="77"/>
      <c r="C1" s="77"/>
      <c r="D1" s="77"/>
      <c r="E1" s="77"/>
      <c r="F1" s="77"/>
      <c r="G1" s="77"/>
    </row>
    <row r="2" spans="1:7" ht="53.25" hidden="1" customHeight="1">
      <c r="A2" s="14"/>
      <c r="B2" s="14"/>
      <c r="C2" s="14"/>
      <c r="D2" s="14"/>
      <c r="E2" s="14"/>
      <c r="F2" s="14"/>
      <c r="G2" s="14"/>
    </row>
    <row r="3" spans="1:7" ht="20.100000000000001" customHeight="1">
      <c r="A3" s="68" t="s">
        <v>44</v>
      </c>
      <c r="B3" s="68"/>
      <c r="C3" s="68"/>
      <c r="D3" s="68"/>
      <c r="E3" s="68"/>
      <c r="F3" s="68"/>
      <c r="G3" s="68"/>
    </row>
    <row r="4" spans="1:7" s="33" customFormat="1" ht="27" customHeight="1">
      <c r="A4" s="78" t="s">
        <v>7</v>
      </c>
      <c r="B4" s="82" t="str">
        <f>附表1!B4:C4</f>
        <v>111.9.30</v>
      </c>
      <c r="C4" s="83"/>
      <c r="D4" s="82" t="str">
        <f>附表1!D4:E4</f>
        <v>111.6.30</v>
      </c>
      <c r="E4" s="83"/>
      <c r="F4" s="80" t="s">
        <v>0</v>
      </c>
      <c r="G4" s="81"/>
    </row>
    <row r="5" spans="1:7" s="33" customFormat="1" ht="27" customHeight="1">
      <c r="A5" s="79"/>
      <c r="B5" s="7" t="s">
        <v>1</v>
      </c>
      <c r="C5" s="20" t="s">
        <v>2</v>
      </c>
      <c r="D5" s="7" t="s">
        <v>1</v>
      </c>
      <c r="E5" s="20" t="s">
        <v>2</v>
      </c>
      <c r="F5" s="9" t="s">
        <v>1</v>
      </c>
      <c r="G5" s="7" t="s">
        <v>3</v>
      </c>
    </row>
    <row r="6" spans="1:7" s="33" customFormat="1" ht="33" customHeight="1">
      <c r="A6" s="15" t="s">
        <v>8</v>
      </c>
      <c r="B6" s="58">
        <v>1506.28</v>
      </c>
      <c r="C6" s="55">
        <f>IF(B$10=0,"_",ROUND(B6/B$10 * 100,2))</f>
        <v>30.37</v>
      </c>
      <c r="D6" s="35">
        <v>1501.06</v>
      </c>
      <c r="E6" s="50">
        <v>30.060000000000002</v>
      </c>
      <c r="F6" s="37">
        <f>B6-D6</f>
        <v>5.2200000000000273</v>
      </c>
      <c r="G6" s="36">
        <f t="shared" ref="G6:G8" si="0">IF(D6=0,"_",ROUND(F6/D6*100,2))</f>
        <v>0.35</v>
      </c>
    </row>
    <row r="7" spans="1:7" s="33" customFormat="1" ht="33" customHeight="1">
      <c r="A7" s="16" t="s">
        <v>9</v>
      </c>
      <c r="B7" s="59">
        <v>696.32</v>
      </c>
      <c r="C7" s="56">
        <f>IF(B$10=0,"_",ROUND(B7/B$10 * 100,2))</f>
        <v>14.04</v>
      </c>
      <c r="D7" s="38">
        <v>674.28</v>
      </c>
      <c r="E7" s="51">
        <v>13.5</v>
      </c>
      <c r="F7" s="37">
        <f>B7-D7</f>
        <v>22.040000000000077</v>
      </c>
      <c r="G7" s="39">
        <f t="shared" si="0"/>
        <v>3.27</v>
      </c>
    </row>
    <row r="8" spans="1:7" s="33" customFormat="1" ht="33" customHeight="1">
      <c r="A8" s="16" t="s">
        <v>10</v>
      </c>
      <c r="B8" s="59">
        <v>2719.09</v>
      </c>
      <c r="C8" s="56">
        <f>IF(B$10=0,"_",ROUND(B8/B$10 * 100,2))</f>
        <v>54.83</v>
      </c>
      <c r="D8" s="38">
        <v>2781</v>
      </c>
      <c r="E8" s="51">
        <v>55.68</v>
      </c>
      <c r="F8" s="37">
        <f>B8-D8</f>
        <v>-61.909999999999854</v>
      </c>
      <c r="G8" s="39">
        <f t="shared" si="0"/>
        <v>-2.23</v>
      </c>
    </row>
    <row r="9" spans="1:7" s="33" customFormat="1" ht="33" customHeight="1">
      <c r="A9" s="34" t="s">
        <v>40</v>
      </c>
      <c r="B9" s="60">
        <v>37.89</v>
      </c>
      <c r="C9" s="57">
        <f>IF(B$10=0,"_",ROUND(B9/B$10 * 100,2))</f>
        <v>0.76</v>
      </c>
      <c r="D9" s="40">
        <v>38.06</v>
      </c>
      <c r="E9" s="52">
        <v>0.76</v>
      </c>
      <c r="F9" s="37">
        <f>B9-D9</f>
        <v>-0.17000000000000171</v>
      </c>
      <c r="G9" s="39">
        <f>IF(D9=0,"_",ROUND(F9/D9*100,2))</f>
        <v>-0.45</v>
      </c>
    </row>
    <row r="10" spans="1:7" s="33" customFormat="1" ht="33" customHeight="1">
      <c r="A10" s="20" t="s">
        <v>29</v>
      </c>
      <c r="B10" s="42">
        <f>SUM(B6:B9)</f>
        <v>4959.5800000000008</v>
      </c>
      <c r="C10" s="41">
        <f>SUM(C6:C9)</f>
        <v>100</v>
      </c>
      <c r="D10" s="42">
        <f>SUM(D6:D9)</f>
        <v>4994.4000000000005</v>
      </c>
      <c r="E10" s="41">
        <f>SUM(E6:E9)</f>
        <v>100.00000000000001</v>
      </c>
      <c r="F10" s="42">
        <f>B10-D10</f>
        <v>-34.819999999999709</v>
      </c>
      <c r="G10" s="41">
        <f>IF(D10=0,"_",ROUND(F10/D10*100,2))</f>
        <v>-0.7</v>
      </c>
    </row>
    <row r="11" spans="1:7" s="3" customFormat="1">
      <c r="A11" s="1" t="s">
        <v>4</v>
      </c>
    </row>
    <row r="12" spans="1:7" s="3" customFormat="1">
      <c r="A12" s="1" t="s">
        <v>37</v>
      </c>
    </row>
    <row r="13" spans="1:7" s="3" customFormat="1" ht="16.5">
      <c r="A13" s="1" t="s">
        <v>38</v>
      </c>
      <c r="B13" s="5"/>
    </row>
    <row r="14" spans="1:7">
      <c r="A14" s="1"/>
    </row>
  </sheetData>
  <mergeCells count="6">
    <mergeCell ref="A1:G1"/>
    <mergeCell ref="A4:A5"/>
    <mergeCell ref="F4:G4"/>
    <mergeCell ref="B4:C4"/>
    <mergeCell ref="D4:E4"/>
    <mergeCell ref="A3:G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abSelected="1" zoomScale="102" zoomScaleNormal="102" zoomScaleSheetLayoutView="100" workbookViewId="0">
      <selection activeCell="K12" sqref="K12"/>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70" t="s">
        <v>39</v>
      </c>
      <c r="B1" s="70"/>
      <c r="C1" s="70"/>
      <c r="D1" s="70"/>
      <c r="E1" s="70"/>
      <c r="F1" s="70"/>
      <c r="G1" s="70"/>
      <c r="H1" s="70"/>
      <c r="I1" s="70"/>
    </row>
    <row r="2" spans="1:11" ht="20.100000000000001" customHeight="1">
      <c r="A2" s="69" t="s">
        <v>45</v>
      </c>
      <c r="B2" s="69"/>
      <c r="C2" s="69"/>
      <c r="D2" s="69"/>
      <c r="E2" s="69"/>
      <c r="F2" s="69"/>
      <c r="G2" s="69"/>
      <c r="H2" s="69"/>
      <c r="I2" s="69"/>
    </row>
    <row r="3" spans="1:11" s="24" customFormat="1" ht="20.100000000000001" customHeight="1">
      <c r="A3" s="71" t="s">
        <v>14</v>
      </c>
      <c r="B3" s="74" t="s">
        <v>30</v>
      </c>
      <c r="C3" s="75"/>
      <c r="D3" s="75"/>
      <c r="E3" s="75"/>
      <c r="F3" s="75"/>
      <c r="G3" s="75"/>
      <c r="H3" s="75"/>
      <c r="I3" s="76"/>
    </row>
    <row r="4" spans="1:11" s="24" customFormat="1" ht="20.100000000000001" customHeight="1">
      <c r="A4" s="72"/>
      <c r="B4" s="74" t="str">
        <f>附表2!B4:D4</f>
        <v>111.9.30</v>
      </c>
      <c r="C4" s="75"/>
      <c r="D4" s="76"/>
      <c r="E4" s="74" t="str">
        <f>附表2!E4:G4</f>
        <v>111.6.30</v>
      </c>
      <c r="F4" s="75"/>
      <c r="G4" s="76"/>
      <c r="H4" s="74" t="s">
        <v>15</v>
      </c>
      <c r="I4" s="76"/>
    </row>
    <row r="5" spans="1:11" s="24" customFormat="1" ht="20.100000000000001" customHeight="1">
      <c r="A5" s="73"/>
      <c r="B5" s="25" t="s">
        <v>16</v>
      </c>
      <c r="C5" s="25" t="s">
        <v>17</v>
      </c>
      <c r="D5" s="26" t="s">
        <v>2</v>
      </c>
      <c r="E5" s="25" t="s">
        <v>16</v>
      </c>
      <c r="F5" s="25" t="s">
        <v>17</v>
      </c>
      <c r="G5" s="26" t="s">
        <v>2</v>
      </c>
      <c r="H5" s="25" t="s">
        <v>17</v>
      </c>
      <c r="I5" s="26" t="s">
        <v>3</v>
      </c>
    </row>
    <row r="6" spans="1:11" s="24" customFormat="1" ht="32.1" customHeight="1">
      <c r="A6" s="27" t="s">
        <v>18</v>
      </c>
      <c r="B6" s="28">
        <v>1</v>
      </c>
      <c r="C6" s="49">
        <v>1319.41</v>
      </c>
      <c r="D6" s="49">
        <v>26.6</v>
      </c>
      <c r="E6" s="28">
        <v>1</v>
      </c>
      <c r="F6" s="49">
        <v>1265.22</v>
      </c>
      <c r="G6" s="49">
        <v>25.33</v>
      </c>
      <c r="H6" s="43">
        <f>C6-F6</f>
        <v>54.190000000000055</v>
      </c>
      <c r="I6" s="43">
        <f>H6/F6*100</f>
        <v>4.2830495882139115</v>
      </c>
    </row>
    <row r="7" spans="1:11" s="24" customFormat="1" ht="32.1" customHeight="1">
      <c r="A7" s="27" t="s">
        <v>19</v>
      </c>
      <c r="B7" s="28">
        <v>2</v>
      </c>
      <c r="C7" s="49">
        <v>552.87</v>
      </c>
      <c r="D7" s="49">
        <v>11.15</v>
      </c>
      <c r="E7" s="28">
        <v>2</v>
      </c>
      <c r="F7" s="49">
        <v>591.77</v>
      </c>
      <c r="G7" s="49">
        <v>11.85</v>
      </c>
      <c r="H7" s="43">
        <f t="shared" ref="H7:H15" si="0">C7-F7</f>
        <v>-38.899999999999977</v>
      </c>
      <c r="I7" s="43">
        <f t="shared" ref="I7:I15" si="1">H7/F7*100</f>
        <v>-6.5734998394646524</v>
      </c>
    </row>
    <row r="8" spans="1:11" s="24" customFormat="1" ht="32.1" customHeight="1">
      <c r="A8" s="29" t="s">
        <v>22</v>
      </c>
      <c r="B8" s="28">
        <v>3</v>
      </c>
      <c r="C8" s="49">
        <v>344.08</v>
      </c>
      <c r="D8" s="49">
        <v>6.94</v>
      </c>
      <c r="E8" s="28">
        <v>3</v>
      </c>
      <c r="F8" s="49">
        <v>337.89</v>
      </c>
      <c r="G8" s="49">
        <v>6.77</v>
      </c>
      <c r="H8" s="43">
        <f t="shared" si="0"/>
        <v>6.1899999999999977</v>
      </c>
      <c r="I8" s="43">
        <f t="shared" si="1"/>
        <v>1.8319571458166852</v>
      </c>
    </row>
    <row r="9" spans="1:11" s="24" customFormat="1" ht="32.1" customHeight="1">
      <c r="A9" s="27" t="s">
        <v>20</v>
      </c>
      <c r="B9" s="28">
        <v>4</v>
      </c>
      <c r="C9" s="49">
        <v>310.73</v>
      </c>
      <c r="D9" s="49">
        <v>6.26</v>
      </c>
      <c r="E9" s="28">
        <v>4</v>
      </c>
      <c r="F9" s="49">
        <v>328.72</v>
      </c>
      <c r="G9" s="49">
        <v>6.58</v>
      </c>
      <c r="H9" s="43">
        <f t="shared" si="0"/>
        <v>-17.990000000000009</v>
      </c>
      <c r="I9" s="43">
        <f t="shared" si="1"/>
        <v>-5.4727427597955725</v>
      </c>
    </row>
    <row r="10" spans="1:11" s="24" customFormat="1" ht="32.1" customHeight="1">
      <c r="A10" s="27" t="s">
        <v>23</v>
      </c>
      <c r="B10" s="28">
        <v>5</v>
      </c>
      <c r="C10" s="49">
        <v>253.85</v>
      </c>
      <c r="D10" s="49">
        <v>5.12</v>
      </c>
      <c r="E10" s="28">
        <v>5</v>
      </c>
      <c r="F10" s="49">
        <v>261.93</v>
      </c>
      <c r="G10" s="49">
        <v>5.24</v>
      </c>
      <c r="H10" s="43">
        <f t="shared" si="0"/>
        <v>-8.0800000000000125</v>
      </c>
      <c r="I10" s="43">
        <f t="shared" si="1"/>
        <v>-3.0847936471576425</v>
      </c>
    </row>
    <row r="11" spans="1:11" s="24" customFormat="1" ht="32.1" customHeight="1">
      <c r="A11" s="27" t="s">
        <v>21</v>
      </c>
      <c r="B11" s="28">
        <v>6</v>
      </c>
      <c r="C11" s="49">
        <v>245.47</v>
      </c>
      <c r="D11" s="49">
        <v>4.95</v>
      </c>
      <c r="E11" s="28">
        <v>6</v>
      </c>
      <c r="F11" s="49">
        <v>255.44</v>
      </c>
      <c r="G11" s="49">
        <v>5.12</v>
      </c>
      <c r="H11" s="43">
        <f t="shared" si="0"/>
        <v>-9.9699999999999989</v>
      </c>
      <c r="I11" s="43">
        <f t="shared" si="1"/>
        <v>-3.9030692139054177</v>
      </c>
    </row>
    <row r="12" spans="1:11" s="24" customFormat="1" ht="32.1" customHeight="1">
      <c r="A12" s="29" t="s">
        <v>31</v>
      </c>
      <c r="B12" s="28">
        <v>7</v>
      </c>
      <c r="C12" s="49">
        <v>177.58</v>
      </c>
      <c r="D12" s="49">
        <v>3.58</v>
      </c>
      <c r="E12" s="28">
        <v>7</v>
      </c>
      <c r="F12" s="49">
        <v>180.52</v>
      </c>
      <c r="G12" s="49">
        <v>3.61</v>
      </c>
      <c r="H12" s="43">
        <f t="shared" si="0"/>
        <v>-2.9399999999999977</v>
      </c>
      <c r="I12" s="43">
        <f t="shared" si="1"/>
        <v>-1.628628406824727</v>
      </c>
    </row>
    <row r="13" spans="1:11" s="24" customFormat="1" ht="32.1" customHeight="1">
      <c r="A13" s="27" t="s">
        <v>25</v>
      </c>
      <c r="B13" s="28">
        <v>8</v>
      </c>
      <c r="C13" s="49">
        <v>161.15</v>
      </c>
      <c r="D13" s="49">
        <v>3.25</v>
      </c>
      <c r="E13" s="28">
        <v>8</v>
      </c>
      <c r="F13" s="49">
        <v>166.17</v>
      </c>
      <c r="G13" s="49">
        <v>3.33</v>
      </c>
      <c r="H13" s="43">
        <f t="shared" si="0"/>
        <v>-5.0199999999999818</v>
      </c>
      <c r="I13" s="43">
        <f t="shared" si="1"/>
        <v>-3.0210025877113691</v>
      </c>
    </row>
    <row r="14" spans="1:11" s="24" customFormat="1" ht="32.1" customHeight="1">
      <c r="A14" s="27" t="s">
        <v>26</v>
      </c>
      <c r="B14" s="28">
        <v>9</v>
      </c>
      <c r="C14" s="49">
        <v>149.22999999999999</v>
      </c>
      <c r="D14" s="49">
        <v>3.01</v>
      </c>
      <c r="E14" s="28">
        <v>9</v>
      </c>
      <c r="F14" s="49">
        <v>149.35</v>
      </c>
      <c r="G14" s="49">
        <v>2.99</v>
      </c>
      <c r="H14" s="43">
        <f t="shared" si="0"/>
        <v>-0.12000000000000455</v>
      </c>
      <c r="I14" s="43">
        <f t="shared" si="1"/>
        <v>-8.0348175426852728E-2</v>
      </c>
    </row>
    <row r="15" spans="1:11" s="24" customFormat="1" ht="32.1" customHeight="1">
      <c r="A15" s="27" t="s">
        <v>32</v>
      </c>
      <c r="B15" s="28">
        <v>10</v>
      </c>
      <c r="C15" s="49">
        <v>149.12</v>
      </c>
      <c r="D15" s="49">
        <v>3.01</v>
      </c>
      <c r="E15" s="28">
        <v>10</v>
      </c>
      <c r="F15" s="49">
        <v>141.27000000000001</v>
      </c>
      <c r="G15" s="49">
        <v>2.83</v>
      </c>
      <c r="H15" s="43">
        <f t="shared" si="0"/>
        <v>7.8499999999999943</v>
      </c>
      <c r="I15" s="43">
        <f t="shared" si="1"/>
        <v>5.556735329510861</v>
      </c>
      <c r="J15" s="31"/>
      <c r="K15" s="32"/>
    </row>
    <row r="16" spans="1:11" s="24" customFormat="1" ht="32.1" customHeight="1">
      <c r="A16" s="44" t="s">
        <v>28</v>
      </c>
      <c r="B16" s="44"/>
      <c r="C16" s="45">
        <f>SUM(C6:C15)</f>
        <v>3663.49</v>
      </c>
      <c r="D16" s="45">
        <f>SUM(D6:D15)</f>
        <v>73.87</v>
      </c>
      <c r="E16" s="44"/>
      <c r="F16" s="45">
        <f>SUM(F6:F15)</f>
        <v>3678.28</v>
      </c>
      <c r="G16" s="45">
        <f>SUM(G6:G15)</f>
        <v>73.649999999999991</v>
      </c>
      <c r="H16" s="45">
        <f>C16-F16</f>
        <v>-14.790000000000418</v>
      </c>
      <c r="I16" s="45">
        <f>IF(F16=0,"_",ROUND(H16/F16*100,2))</f>
        <v>-0.4</v>
      </c>
    </row>
    <row r="17" spans="1:4">
      <c r="A17" s="12" t="s">
        <v>5</v>
      </c>
      <c r="D17" s="11"/>
    </row>
    <row r="18" spans="1:4">
      <c r="A18" s="1" t="s">
        <v>12</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陳詠華</cp:lastModifiedBy>
  <cp:lastPrinted>2022-09-01T06:04:05Z</cp:lastPrinted>
  <dcterms:created xsi:type="dcterms:W3CDTF">2021-02-22T06:46:19Z</dcterms:created>
  <dcterms:modified xsi:type="dcterms:W3CDTF">2022-12-06T03:08:18Z</dcterms:modified>
</cp:coreProperties>
</file>