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sin\AppData\Local\Temp\axcrypt31\axxBE67\"/>
    </mc:Choice>
  </mc:AlternateContent>
  <bookViews>
    <workbookView xWindow="0" yWindow="0" windowWidth="20736" windowHeight="9132"/>
  </bookViews>
  <sheets>
    <sheet name="附表1" sheetId="33" r:id="rId1"/>
    <sheet name="附表2" sheetId="35" r:id="rId2"/>
    <sheet name="附表3" sheetId="34" r:id="rId3"/>
    <sheet name="附表4" sheetId="37" r:id="rId4"/>
  </sheets>
  <definedNames>
    <definedName name="_xlnm.Print_Area" localSheetId="0">附表1!$A$1:$G$13</definedName>
    <definedName name="_xlnm.Print_Area" localSheetId="1">附表2!$A$1:$I$18</definedName>
    <definedName name="_xlnm.Print_Area" localSheetId="2">附表3!$A$1:$G$13</definedName>
    <definedName name="_xlnm.Print_Area" localSheetId="3">附表4!$A$1:$I$18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34" l="1"/>
  <c r="B4" i="34"/>
  <c r="G16" i="35" l="1"/>
  <c r="D16" i="35"/>
  <c r="E4" i="37"/>
  <c r="B4" i="37"/>
  <c r="G16" i="37" l="1"/>
  <c r="F9" i="34" l="1"/>
  <c r="G9" i="34" s="1"/>
  <c r="D10" i="34"/>
  <c r="E7" i="34" s="1"/>
  <c r="B10" i="34"/>
  <c r="D10" i="33"/>
  <c r="B10" i="33"/>
  <c r="E9" i="34" l="1"/>
  <c r="E8" i="34"/>
  <c r="E9" i="33"/>
  <c r="F10" i="34"/>
  <c r="G10" i="34" s="1"/>
  <c r="F10" i="33" l="1"/>
  <c r="G10" i="33" s="1"/>
  <c r="H7" i="37" l="1"/>
  <c r="I7" i="37" s="1"/>
  <c r="H8" i="37"/>
  <c r="I8" i="37" s="1"/>
  <c r="H9" i="37"/>
  <c r="I9" i="37" s="1"/>
  <c r="H10" i="37"/>
  <c r="I10" i="37" s="1"/>
  <c r="H11" i="37"/>
  <c r="I11" i="37" s="1"/>
  <c r="H12" i="37"/>
  <c r="I12" i="37" s="1"/>
  <c r="H13" i="37"/>
  <c r="I13" i="37" s="1"/>
  <c r="H14" i="37"/>
  <c r="I14" i="37" s="1"/>
  <c r="H15" i="37"/>
  <c r="I15" i="37" s="1"/>
  <c r="H6" i="37"/>
  <c r="I6" i="37" s="1"/>
  <c r="F6" i="33" l="1"/>
  <c r="F7" i="33"/>
  <c r="F7" i="34"/>
  <c r="F8" i="34"/>
  <c r="F6" i="34"/>
  <c r="H7" i="35"/>
  <c r="I7" i="35" s="1"/>
  <c r="H8" i="35"/>
  <c r="I8" i="35" s="1"/>
  <c r="H9" i="35"/>
  <c r="I9" i="35" s="1"/>
  <c r="H10" i="35"/>
  <c r="I10" i="35" s="1"/>
  <c r="H11" i="35"/>
  <c r="I11" i="35" s="1"/>
  <c r="H12" i="35"/>
  <c r="I12" i="35" s="1"/>
  <c r="H13" i="35"/>
  <c r="I13" i="35" s="1"/>
  <c r="H14" i="35"/>
  <c r="I14" i="35" s="1"/>
  <c r="H15" i="35"/>
  <c r="I15" i="35" s="1"/>
  <c r="H6" i="35"/>
  <c r="I6" i="35" s="1"/>
  <c r="F16" i="35"/>
  <c r="G8" i="34" l="1"/>
  <c r="G7" i="34"/>
  <c r="G6" i="34"/>
  <c r="E6" i="34" l="1"/>
  <c r="E8" i="33"/>
  <c r="E7" i="33"/>
  <c r="E6" i="33"/>
  <c r="C10" i="34" l="1"/>
  <c r="E10" i="34"/>
  <c r="F16" i="37"/>
  <c r="C16" i="37"/>
  <c r="D16" i="37"/>
  <c r="C16" i="35"/>
  <c r="H16" i="35" s="1"/>
  <c r="I16" i="35" s="1"/>
  <c r="H16" i="37" l="1"/>
  <c r="I16" i="37" s="1"/>
  <c r="F9" i="33"/>
  <c r="G9" i="33" s="1"/>
  <c r="G7" i="33"/>
  <c r="E10" i="33"/>
  <c r="F8" i="33" l="1"/>
  <c r="G8" i="33" l="1"/>
  <c r="G6" i="33"/>
  <c r="C10" i="33"/>
</calcChain>
</file>

<file path=xl/sharedStrings.xml><?xml version="1.0" encoding="utf-8"?>
<sst xmlns="http://schemas.openxmlformats.org/spreadsheetml/2006/main" count="91" uniqueCount="49">
  <si>
    <r>
      <rPr>
        <sz val="14"/>
        <rFont val="標楷體"/>
        <family val="4"/>
        <charset val="136"/>
      </rPr>
      <t>比較增減</t>
    </r>
  </si>
  <si>
    <r>
      <rPr>
        <sz val="14"/>
        <rFont val="標楷體"/>
        <family val="4"/>
        <charset val="136"/>
      </rPr>
      <t>金額</t>
    </r>
  </si>
  <si>
    <r>
      <rPr>
        <sz val="14"/>
        <rFont val="標楷體"/>
        <family val="4"/>
        <charset val="136"/>
      </rPr>
      <t>比重</t>
    </r>
  </si>
  <si>
    <r>
      <rPr>
        <sz val="14"/>
        <rFont val="標楷體"/>
        <family val="4"/>
        <charset val="136"/>
      </rPr>
      <t>變動率</t>
    </r>
    <phoneticPr fontId="3" type="noConversion"/>
  </si>
  <si>
    <r>
      <rPr>
        <sz val="11"/>
        <rFont val="標楷體"/>
        <family val="4"/>
        <charset val="136"/>
      </rPr>
      <t>註：</t>
    </r>
    <r>
      <rPr>
        <sz val="11"/>
        <rFont val="Times New Roman"/>
        <family val="1"/>
      </rPr>
      <t>1.</t>
    </r>
    <r>
      <rPr>
        <sz val="11"/>
        <rFont val="標楷體"/>
        <family val="4"/>
        <charset val="136"/>
      </rPr>
      <t>「外國債權」係指本國銀行合併自有資產及信託資產中，國內外總分支機構對非本國居住民之債權。</t>
    </r>
    <phoneticPr fontId="3" type="noConversion"/>
  </si>
  <si>
    <r>
      <rPr>
        <sz val="11"/>
        <rFont val="標楷體"/>
        <family val="4"/>
        <charset val="136"/>
      </rPr>
      <t>註：</t>
    </r>
    <r>
      <rPr>
        <sz val="11"/>
        <rFont val="Times New Roman"/>
        <family val="1"/>
      </rPr>
      <t>1.</t>
    </r>
    <r>
      <rPr>
        <sz val="11"/>
        <rFont val="標楷體"/>
        <family val="4"/>
        <charset val="136"/>
      </rPr>
      <t>本表包括本國銀行自有資產及信託資產之外國債權。</t>
    </r>
  </si>
  <si>
    <r>
      <rPr>
        <sz val="14"/>
        <rFont val="標楷體"/>
        <family val="4"/>
        <charset val="136"/>
      </rPr>
      <t>部門</t>
    </r>
    <phoneticPr fontId="3" type="noConversion"/>
  </si>
  <si>
    <r>
      <rPr>
        <sz val="14"/>
        <rFont val="標楷體"/>
        <family val="4"/>
        <charset val="136"/>
      </rPr>
      <t>部門</t>
    </r>
    <phoneticPr fontId="2" type="noConversion"/>
  </si>
  <si>
    <r>
      <rPr>
        <sz val="14"/>
        <rFont val="標楷體"/>
        <family val="4"/>
        <charset val="136"/>
      </rPr>
      <t>銀行</t>
    </r>
  </si>
  <si>
    <r>
      <rPr>
        <sz val="14"/>
        <rFont val="標楷體"/>
        <family val="4"/>
        <charset val="136"/>
      </rPr>
      <t>公共部門</t>
    </r>
  </si>
  <si>
    <r>
      <rPr>
        <sz val="14"/>
        <rFont val="標楷體"/>
        <family val="4"/>
        <charset val="136"/>
      </rPr>
      <t>非銀行之私人部門</t>
    </r>
  </si>
  <si>
    <r>
      <t xml:space="preserve">        2.</t>
    </r>
    <r>
      <rPr>
        <sz val="11"/>
        <rFont val="標楷體"/>
        <family val="4"/>
        <charset val="136"/>
      </rPr>
      <t>美國、澳大利亞及英國另包括其管轄之無人居住或小規模經濟及金融活動之屬地。</t>
    </r>
    <phoneticPr fontId="2" type="noConversion"/>
  </si>
  <si>
    <r>
      <t xml:space="preserve">        2.</t>
    </r>
    <r>
      <rPr>
        <sz val="11"/>
        <rFont val="標楷體"/>
        <family val="4"/>
        <charset val="136"/>
      </rPr>
      <t>美國、澳大利亞及法國另包括其管轄之無人居住或小規模經濟及金融活動之屬地。</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</si>
  <si>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3" type="noConversion"/>
  </si>
  <si>
    <r>
      <rPr>
        <sz val="14"/>
        <rFont val="標楷體"/>
        <family val="4"/>
        <charset val="136"/>
      </rPr>
      <t>債務國名稱</t>
    </r>
    <phoneticPr fontId="3" type="noConversion"/>
  </si>
  <si>
    <r>
      <rPr>
        <sz val="14"/>
        <rFont val="標楷體"/>
        <family val="4"/>
        <charset val="136"/>
      </rPr>
      <t>比較增減</t>
    </r>
    <phoneticPr fontId="3" type="noConversion"/>
  </si>
  <si>
    <r>
      <rPr>
        <sz val="14"/>
        <rFont val="標楷體"/>
        <family val="4"/>
        <charset val="136"/>
      </rPr>
      <t>排序</t>
    </r>
    <phoneticPr fontId="3" type="noConversion"/>
  </si>
  <si>
    <r>
      <rPr>
        <sz val="14"/>
        <rFont val="標楷體"/>
        <family val="4"/>
        <charset val="136"/>
      </rPr>
      <t>金額</t>
    </r>
    <phoneticPr fontId="3" type="noConversion"/>
  </si>
  <si>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</si>
  <si>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</si>
  <si>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</si>
  <si>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香港</t>
    </r>
    <r>
      <rPr>
        <sz val="14"/>
        <rFont val="Times New Roman"/>
        <family val="1"/>
      </rPr>
      <t>(Hong Kong SAR)</t>
    </r>
  </si>
  <si>
    <r>
      <rPr>
        <sz val="14"/>
        <rFont val="標楷體"/>
        <family val="4"/>
        <charset val="136"/>
      </rPr>
      <t>日本</t>
    </r>
    <r>
      <rPr>
        <sz val="14"/>
        <rFont val="Times New Roman"/>
        <family val="1"/>
      </rPr>
      <t>(Japan)</t>
    </r>
  </si>
  <si>
    <r>
      <rPr>
        <sz val="14"/>
        <rFont val="標楷體"/>
        <family val="4"/>
        <charset val="136"/>
      </rPr>
      <t>澳大利亞</t>
    </r>
    <r>
      <rPr>
        <sz val="14"/>
        <rFont val="Times New Roman"/>
        <family val="1"/>
      </rPr>
      <t>(Australia)</t>
    </r>
  </si>
  <si>
    <r>
      <rPr>
        <sz val="14"/>
        <rFont val="標楷體"/>
        <family val="4"/>
        <charset val="136"/>
      </rPr>
      <t>新加坡</t>
    </r>
    <r>
      <rPr>
        <sz val="14"/>
        <rFont val="Times New Roman"/>
        <family val="1"/>
      </rPr>
      <t>(Singapore)</t>
    </r>
  </si>
  <si>
    <r>
      <rPr>
        <sz val="14"/>
        <rFont val="標楷體"/>
        <family val="4"/>
        <charset val="136"/>
      </rPr>
      <t>開曼群島</t>
    </r>
    <r>
      <rPr>
        <sz val="14"/>
        <rFont val="Times New Roman"/>
        <family val="1"/>
      </rPr>
      <t>(Cayman Islands)</t>
    </r>
  </si>
  <si>
    <r>
      <rPr>
        <sz val="14"/>
        <rFont val="標楷體"/>
        <family val="4"/>
        <charset val="136"/>
      </rPr>
      <t>越南</t>
    </r>
    <r>
      <rPr>
        <sz val="14"/>
        <rFont val="Times New Roman"/>
        <family val="1"/>
      </rPr>
      <t>(Vietnam)</t>
    </r>
  </si>
  <si>
    <r>
      <rPr>
        <sz val="14"/>
        <rFont val="標楷體"/>
        <family val="4"/>
        <charset val="136"/>
      </rPr>
      <t>英國</t>
    </r>
    <r>
      <rPr>
        <sz val="14"/>
        <rFont val="Times New Roman"/>
        <family val="1"/>
      </rPr>
      <t>(United Kingdom)</t>
    </r>
  </si>
  <si>
    <r>
      <rPr>
        <sz val="14"/>
        <rFont val="標楷體"/>
        <family val="4"/>
        <charset val="136"/>
      </rPr>
      <t>前</t>
    </r>
    <r>
      <rPr>
        <sz val="14"/>
        <rFont val="Times New Roman"/>
        <family val="1"/>
      </rPr>
      <t>10</t>
    </r>
    <r>
      <rPr>
        <sz val="14"/>
        <rFont val="標楷體"/>
        <family val="4"/>
        <charset val="136"/>
      </rPr>
      <t>大合計</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</si>
  <si>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2" type="noConversion"/>
  </si>
  <si>
    <r>
      <rPr>
        <sz val="14"/>
        <rFont val="標楷體"/>
        <family val="4"/>
        <charset val="136"/>
      </rPr>
      <t>保證人基礎暴險淨額　</t>
    </r>
    <phoneticPr fontId="3" type="noConversion"/>
  </si>
  <si>
    <r>
      <rPr>
        <sz val="14"/>
        <rFont val="標楷體"/>
        <family val="4"/>
        <charset val="136"/>
      </rPr>
      <t>韓國</t>
    </r>
    <r>
      <rPr>
        <sz val="14"/>
        <rFont val="Times New Roman"/>
        <family val="1"/>
      </rPr>
      <t>(Korea)</t>
    </r>
  </si>
  <si>
    <r>
      <rPr>
        <sz val="14"/>
        <rFont val="標楷體"/>
        <family val="4"/>
        <charset val="136"/>
      </rPr>
      <t>法國</t>
    </r>
    <r>
      <rPr>
        <sz val="14"/>
        <rFont val="Times New Roman"/>
        <family val="1"/>
      </rPr>
      <t>(France)</t>
    </r>
  </si>
  <si>
    <r>
      <t xml:space="preserve">        2.</t>
    </r>
    <r>
      <rPr>
        <sz val="11"/>
        <rFont val="標楷體"/>
        <family val="4"/>
        <charset val="136"/>
      </rPr>
      <t>「直接交易對手基礎暴險餘額」係指對直接交易對手所在國之債權金額。</t>
    </r>
    <phoneticPr fontId="3" type="noConversion"/>
  </si>
  <si>
    <r>
      <rPr>
        <sz val="20"/>
        <rFont val="標楷體"/>
        <family val="4"/>
        <charset val="136"/>
      </rPr>
      <t>附表</t>
    </r>
    <r>
      <rPr>
        <sz val="20"/>
        <rFont val="Times New Roman"/>
        <family val="1"/>
      </rPr>
      <t xml:space="preserve">1  </t>
    </r>
    <r>
      <rPr>
        <sz val="20"/>
        <rFont val="標楷體"/>
        <family val="4"/>
        <charset val="136"/>
      </rPr>
      <t>本國銀行外國債權直接交易對手基礎暴險餘額統計表</t>
    </r>
    <r>
      <rPr>
        <sz val="20"/>
        <rFont val="Times New Roman"/>
        <family val="1"/>
      </rPr>
      <t>(</t>
    </r>
    <r>
      <rPr>
        <sz val="20"/>
        <rFont val="標楷體"/>
        <family val="4"/>
        <charset val="136"/>
      </rPr>
      <t>部門別</t>
    </r>
    <r>
      <rPr>
        <sz val="20"/>
        <rFont val="Times New Roman"/>
        <family val="1"/>
      </rPr>
      <t>)</t>
    </r>
    <phoneticPr fontId="3" type="noConversion"/>
  </si>
  <si>
    <r>
      <rPr>
        <sz val="20"/>
        <rFont val="標楷體"/>
        <family val="4"/>
        <charset val="136"/>
      </rPr>
      <t>附表</t>
    </r>
    <r>
      <rPr>
        <sz val="20"/>
        <rFont val="Times New Roman"/>
        <family val="1"/>
      </rPr>
      <t xml:space="preserve">2  </t>
    </r>
    <r>
      <rPr>
        <sz val="20"/>
        <rFont val="標楷體"/>
        <family val="4"/>
        <charset val="136"/>
      </rPr>
      <t>本國銀行外國債權交易對手基礎暴險餘額前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</si>
  <si>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r>
      <rPr>
        <sz val="20"/>
        <rFont val="標楷體"/>
        <family val="4"/>
        <charset val="136"/>
      </rPr>
      <t>附表</t>
    </r>
    <r>
      <rPr>
        <sz val="20"/>
        <rFont val="Times New Roman"/>
        <family val="1"/>
      </rPr>
      <t xml:space="preserve">3  </t>
    </r>
    <r>
      <rPr>
        <sz val="20"/>
        <rFont val="標楷體"/>
        <family val="4"/>
        <charset val="136"/>
      </rPr>
      <t>本國銀行外國債權保證人基礎暴險淨額統計表</t>
    </r>
    <r>
      <rPr>
        <sz val="20"/>
        <rFont val="Times New Roman"/>
        <family val="1"/>
      </rPr>
      <t>(</t>
    </r>
    <r>
      <rPr>
        <sz val="20"/>
        <rFont val="標楷體"/>
        <family val="4"/>
        <charset val="136"/>
      </rPr>
      <t>部門別</t>
    </r>
    <r>
      <rPr>
        <sz val="20"/>
        <rFont val="Times New Roman"/>
        <family val="1"/>
      </rPr>
      <t>)</t>
    </r>
    <phoneticPr fontId="3" type="noConversion"/>
  </si>
  <si>
    <r>
      <t xml:space="preserve">        2.</t>
    </r>
    <r>
      <rPr>
        <sz val="11"/>
        <rFont val="標楷體"/>
        <family val="4"/>
        <charset val="136"/>
      </rPr>
      <t>「保證人基礎暴險淨額」係指將直接交易對手基礎暴險餘額依最終債務人所在國或分支機構之總公司所在國進行調整後之債權金額。</t>
    </r>
    <phoneticPr fontId="3" type="noConversion"/>
  </si>
  <si>
    <r>
      <t xml:space="preserve">        3.</t>
    </r>
    <r>
      <rPr>
        <sz val="11"/>
        <rFont val="標楷體"/>
        <family val="4"/>
        <charset val="136"/>
      </rPr>
      <t>「最終債務人」</t>
    </r>
    <r>
      <rPr>
        <sz val="12"/>
        <rFont val="標楷體"/>
        <family val="4"/>
        <charset val="136"/>
      </rPr>
      <t>係指當直接交易對手無法依約償付債務時，負有依法且不可撤銷之代償義務者。</t>
    </r>
    <phoneticPr fontId="3" type="noConversion"/>
  </si>
  <si>
    <r>
      <rPr>
        <sz val="20"/>
        <rFont val="標楷體"/>
        <family val="4"/>
        <charset val="136"/>
      </rPr>
      <t>附表</t>
    </r>
    <r>
      <rPr>
        <sz val="20"/>
        <rFont val="Times New Roman"/>
        <family val="1"/>
      </rPr>
      <t xml:space="preserve">4  </t>
    </r>
    <r>
      <rPr>
        <sz val="20"/>
        <rFont val="標楷體"/>
        <family val="4"/>
        <charset val="136"/>
      </rPr>
      <t>本國銀行外國債權保證人基礎暴險淨額前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</si>
  <si>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t>111.3.31</t>
    <phoneticPr fontId="3" type="noConversion"/>
  </si>
  <si>
    <t>其他</t>
    <phoneticPr fontId="2" type="noConversion"/>
  </si>
  <si>
    <t>其他</t>
    <phoneticPr fontId="3" type="noConversion"/>
  </si>
  <si>
    <t>111.6.30</t>
    <phoneticPr fontId="3" type="noConversion"/>
  </si>
  <si>
    <r>
      <rPr>
        <sz val="14"/>
        <rFont val="標楷體"/>
        <family val="4"/>
        <charset val="136"/>
      </rPr>
      <t>直接交易對手基礎暴險餘額　</t>
    </r>
    <phoneticPr fontId="3" type="noConversion"/>
  </si>
  <si>
    <r>
      <rPr>
        <sz val="14"/>
        <rFont val="標楷體"/>
        <family val="4"/>
        <charset val="136"/>
      </rPr>
      <t>單位：億美元、</t>
    </r>
    <r>
      <rPr>
        <sz val="14"/>
        <rFont val="Times New Roman"/>
        <family val="1"/>
      </rPr>
      <t>%</t>
    </r>
    <phoneticPr fontId="2" type="noConversion"/>
  </si>
  <si>
    <r>
      <rPr>
        <sz val="12"/>
        <rFont val="標楷體"/>
        <family val="4"/>
        <charset val="136"/>
      </rPr>
      <t>單位：億美元、</t>
    </r>
    <r>
      <rPr>
        <sz val="12"/>
        <rFont val="Times New Roman"/>
        <family val="1"/>
      </rPr>
      <t>%</t>
    </r>
    <phoneticPr fontId="3" type="noConversion"/>
  </si>
  <si>
    <t>111.6.30</t>
    <phoneticPr fontId="2" type="noConversion"/>
  </si>
  <si>
    <t>111.3.31</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</si>
</sst>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76" formatCode="#,##0_ "/>
    <numFmt numFmtId="177" formatCode="#,##0.00_ "/>
    <numFmt numFmtId="178" formatCode="0.000%"/>
    <numFmt numFmtId="179" formatCode="0.00_ "/>
    <numFmt numFmtId="180" formatCode="_-* #,##0_-;\-* #,##0_-;_-* &quot;-&quot;??_-;_-@_-"/>
  </numFmts>
  <fonts count="14">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sz val="12"/>
      <name val="Times New Roman"/>
      <family val="1"/>
    </font>
    <font>
      <sz val="11"/>
      <name val="Times New Roman"/>
      <family val="1"/>
    </font>
    <font>
      <sz val="12"/>
      <name val="標楷體"/>
      <family val="4"/>
      <charset val="136"/>
    </font>
    <font>
      <sz val="12"/>
      <name val="新細明體"/>
      <family val="1"/>
      <charset val="136"/>
    </font>
    <font>
      <sz val="20"/>
      <name val="Times New Roman"/>
      <family val="1"/>
    </font>
    <font>
      <sz val="20"/>
      <name val="標楷體"/>
      <family val="4"/>
      <charset val="136"/>
    </font>
    <font>
      <sz val="14"/>
      <name val="Times New Roman"/>
      <family val="1"/>
    </font>
    <font>
      <sz val="14"/>
      <name val="標楷體"/>
      <family val="4"/>
      <charset val="136"/>
    </font>
    <font>
      <sz val="11"/>
      <name val="標楷體"/>
      <family val="4"/>
      <charset val="136"/>
    </font>
    <font>
      <sz val="14"/>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5">
    <xf numFmtId="0" fontId="0" fillId="0" borderId="0">
      <alignment vertical="center"/>
    </xf>
    <xf numFmtId="43" fontId="1"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cellStyleXfs>
  <cellXfs count="70">
    <xf numFmtId="0" fontId="0" fillId="0" borderId="0" xfId="0">
      <alignment vertical="center"/>
    </xf>
    <xf numFmtId="0" fontId="5" fillId="0" borderId="0" xfId="0" applyFont="1" applyFill="1" applyAlignment="1">
      <alignment vertical="center"/>
    </xf>
    <xf numFmtId="0" fontId="5" fillId="0" borderId="0" xfId="0" applyFont="1" applyAlignment="1">
      <alignment vertical="center" wrapText="1"/>
    </xf>
    <xf numFmtId="0" fontId="4" fillId="0" borderId="0" xfId="2" applyFont="1" applyFill="1">
      <alignment vertical="center"/>
    </xf>
    <xf numFmtId="0" fontId="10" fillId="0" borderId="8" xfId="2" applyFont="1" applyFill="1" applyBorder="1" applyAlignment="1">
      <alignment horizontal="center" vertical="center" wrapText="1"/>
    </xf>
    <xf numFmtId="0" fontId="5" fillId="0" borderId="0" xfId="2" applyFont="1" applyFill="1">
      <alignment vertical="center"/>
    </xf>
    <xf numFmtId="0" fontId="4" fillId="0" borderId="0" xfId="2" applyFont="1">
      <alignment vertical="center"/>
    </xf>
    <xf numFmtId="0" fontId="10" fillId="0" borderId="8" xfId="2"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6" xfId="2" applyFont="1" applyBorder="1" applyAlignment="1">
      <alignment horizontal="center" vertical="center" wrapText="1"/>
    </xf>
    <xf numFmtId="0" fontId="4" fillId="0" borderId="0" xfId="0" applyFont="1">
      <alignment vertical="center"/>
    </xf>
    <xf numFmtId="177" fontId="4" fillId="0" borderId="0" xfId="0" applyNumberFormat="1" applyFont="1">
      <alignment vertical="center"/>
    </xf>
    <xf numFmtId="0" fontId="5" fillId="0" borderId="12" xfId="0" applyFont="1" applyBorder="1" applyAlignment="1">
      <alignment horizontal="left" vertical="top"/>
    </xf>
    <xf numFmtId="0" fontId="8" fillId="0" borderId="0" xfId="2" applyFont="1" applyFill="1" applyAlignment="1">
      <alignment horizontal="center" vertical="center" wrapText="1"/>
    </xf>
    <xf numFmtId="0" fontId="8" fillId="0" borderId="0" xfId="2" applyFont="1" applyAlignment="1">
      <alignment horizontal="center" vertical="center" wrapText="1"/>
    </xf>
    <xf numFmtId="0" fontId="10" fillId="0" borderId="9" xfId="2" applyFont="1" applyBorder="1" applyAlignment="1">
      <alignment vertical="center" wrapText="1"/>
    </xf>
    <xf numFmtId="0" fontId="10" fillId="0" borderId="10" xfId="2" applyFont="1" applyBorder="1" applyAlignment="1">
      <alignment vertical="center" wrapText="1"/>
    </xf>
    <xf numFmtId="0" fontId="10" fillId="0" borderId="9" xfId="2" applyFont="1" applyFill="1" applyBorder="1" applyAlignment="1">
      <alignment vertical="center" wrapText="1"/>
    </xf>
    <xf numFmtId="0" fontId="10" fillId="0" borderId="10" xfId="2" applyFont="1" applyFill="1" applyBorder="1" applyAlignment="1">
      <alignment vertical="center" wrapText="1"/>
    </xf>
    <xf numFmtId="0" fontId="10" fillId="0" borderId="3" xfId="2" applyFont="1" applyFill="1" applyBorder="1" applyAlignment="1">
      <alignment horizontal="center" vertical="center" wrapText="1"/>
    </xf>
    <xf numFmtId="0" fontId="10" fillId="0" borderId="9" xfId="2" applyFont="1" applyFill="1" applyBorder="1" applyAlignment="1">
      <alignment horizontal="center" vertical="center" wrapText="1"/>
    </xf>
    <xf numFmtId="0" fontId="10" fillId="0" borderId="3" xfId="2" applyFont="1" applyBorder="1" applyAlignment="1">
      <alignment horizontal="center" vertical="center" wrapText="1"/>
    </xf>
    <xf numFmtId="0" fontId="10" fillId="0" borderId="0" xfId="2" applyFont="1" applyFill="1">
      <alignment vertical="center"/>
    </xf>
    <xf numFmtId="178" fontId="10" fillId="0" borderId="0" xfId="3" applyNumberFormat="1" applyFont="1" applyFill="1">
      <alignment vertical="center"/>
    </xf>
    <xf numFmtId="180" fontId="10" fillId="0" borderId="0" xfId="1" applyNumberFormat="1" applyFont="1" applyFill="1">
      <alignment vertical="center"/>
    </xf>
    <xf numFmtId="0" fontId="10" fillId="0" borderId="0" xfId="0" applyFont="1">
      <alignment vertical="center"/>
    </xf>
    <xf numFmtId="0" fontId="10" fillId="0" borderId="8" xfId="0" applyFont="1" applyBorder="1" applyAlignment="1">
      <alignment horizontal="center" vertical="center" wrapText="1"/>
    </xf>
    <xf numFmtId="179" fontId="10" fillId="0" borderId="8" xfId="0" applyNumberFormat="1" applyFont="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38" fontId="10" fillId="0" borderId="8" xfId="0" applyNumberFormat="1" applyFont="1" applyBorder="1" applyAlignment="1">
      <alignment horizontal="left" vertical="center" wrapText="1"/>
    </xf>
    <xf numFmtId="0" fontId="10" fillId="2" borderId="8" xfId="0" applyFont="1" applyFill="1" applyBorder="1" applyAlignment="1">
      <alignment horizontal="center" vertical="center" wrapText="1"/>
    </xf>
    <xf numFmtId="176" fontId="10" fillId="0" borderId="0" xfId="0" applyNumberFormat="1" applyFont="1" applyFill="1" applyBorder="1">
      <alignment vertical="center"/>
    </xf>
    <xf numFmtId="177" fontId="10" fillId="0" borderId="0" xfId="0" applyNumberFormat="1" applyFont="1" applyFill="1" applyBorder="1">
      <alignment vertical="center"/>
    </xf>
    <xf numFmtId="0" fontId="10" fillId="0" borderId="0" xfId="2" applyFont="1">
      <alignment vertical="center"/>
    </xf>
    <xf numFmtId="0" fontId="11" fillId="0" borderId="7" xfId="2" applyFont="1" applyFill="1" applyBorder="1" applyAlignment="1">
      <alignment vertical="center" wrapText="1"/>
    </xf>
    <xf numFmtId="0" fontId="11" fillId="0" borderId="6" xfId="2" applyFont="1" applyBorder="1" applyAlignment="1">
      <alignment vertical="center" wrapText="1"/>
    </xf>
    <xf numFmtId="177" fontId="10" fillId="0" borderId="2" xfId="2" applyNumberFormat="1" applyFont="1" applyFill="1" applyBorder="1">
      <alignment vertical="center"/>
    </xf>
    <xf numFmtId="177" fontId="10" fillId="0" borderId="2" xfId="2" applyNumberFormat="1" applyFont="1" applyFill="1" applyBorder="1" applyAlignment="1">
      <alignment horizontal="right" vertical="center" wrapText="1"/>
    </xf>
    <xf numFmtId="177" fontId="10" fillId="0" borderId="0" xfId="2" applyNumberFormat="1" applyFont="1" applyFill="1">
      <alignment vertical="center"/>
    </xf>
    <xf numFmtId="177" fontId="10" fillId="0" borderId="11" xfId="2" applyNumberFormat="1" applyFont="1" applyFill="1" applyBorder="1">
      <alignment vertical="center"/>
    </xf>
    <xf numFmtId="177" fontId="10" fillId="0" borderId="11" xfId="2" applyNumberFormat="1" applyFont="1" applyFill="1" applyBorder="1" applyAlignment="1">
      <alignment horizontal="right" vertical="center" wrapText="1"/>
    </xf>
    <xf numFmtId="177" fontId="10" fillId="0" borderId="7" xfId="2" applyNumberFormat="1" applyFont="1" applyFill="1" applyBorder="1">
      <alignment vertical="center"/>
    </xf>
    <xf numFmtId="177" fontId="10" fillId="0" borderId="8" xfId="2" applyNumberFormat="1" applyFont="1" applyFill="1" applyBorder="1" applyAlignment="1">
      <alignment horizontal="right" vertical="center" wrapText="1"/>
    </xf>
    <xf numFmtId="177" fontId="10" fillId="0" borderId="8" xfId="2" applyNumberFormat="1" applyFont="1" applyFill="1" applyBorder="1">
      <alignment vertical="center"/>
    </xf>
    <xf numFmtId="177" fontId="10" fillId="0" borderId="8" xfId="0" applyNumberFormat="1" applyFont="1" applyBorder="1">
      <alignment vertical="center"/>
    </xf>
    <xf numFmtId="0" fontId="10" fillId="2" borderId="8" xfId="0" applyFont="1" applyFill="1" applyBorder="1" applyAlignment="1">
      <alignment vertical="center" wrapText="1"/>
    </xf>
    <xf numFmtId="177" fontId="10" fillId="2" borderId="8" xfId="0" applyNumberFormat="1" applyFont="1" applyFill="1" applyBorder="1">
      <alignment vertical="center"/>
    </xf>
    <xf numFmtId="0" fontId="10" fillId="0" borderId="3"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2" xfId="2" applyFont="1" applyFill="1" applyBorder="1" applyAlignment="1">
      <alignment horizontal="center" vertical="center" wrapText="1"/>
    </xf>
    <xf numFmtId="0" fontId="10" fillId="0" borderId="7" xfId="2" applyFont="1" applyFill="1" applyBorder="1" applyAlignment="1">
      <alignment horizontal="center" vertical="center" wrapText="1"/>
    </xf>
    <xf numFmtId="44" fontId="13" fillId="0" borderId="12" xfId="0" applyNumberFormat="1" applyFont="1" applyBorder="1" applyAlignment="1">
      <alignment horizontal="center" vertical="center" wrapText="1"/>
    </xf>
    <xf numFmtId="44" fontId="13" fillId="0" borderId="13" xfId="0" applyNumberFormat="1" applyFont="1" applyBorder="1" applyAlignment="1">
      <alignment horizontal="center" vertical="center" wrapText="1"/>
    </xf>
    <xf numFmtId="0" fontId="10" fillId="0" borderId="1" xfId="2" applyFont="1" applyFill="1" applyBorder="1" applyAlignment="1">
      <alignment horizontal="right" vertical="center"/>
    </xf>
    <xf numFmtId="0" fontId="4" fillId="0" borderId="1" xfId="0" applyFont="1" applyBorder="1" applyAlignment="1">
      <alignment horizontal="right" vertical="center" wrapText="1"/>
    </xf>
    <xf numFmtId="0" fontId="8"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8" fillId="0" borderId="0" xfId="2" applyFont="1" applyAlignment="1">
      <alignment horizontal="center" vertical="center" wrapText="1"/>
    </xf>
    <xf numFmtId="0" fontId="10" fillId="0" borderId="2"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5" xfId="2" applyFont="1" applyBorder="1" applyAlignment="1">
      <alignment horizontal="center" vertical="center" wrapText="1"/>
    </xf>
    <xf numFmtId="0" fontId="13" fillId="0" borderId="13" xfId="0" applyFont="1" applyBorder="1" applyAlignment="1">
      <alignment horizontal="center" vertical="center" wrapText="1"/>
    </xf>
  </cellXfs>
  <cellStyles count="5">
    <cellStyle name="一般" xfId="0" builtinId="0"/>
    <cellStyle name="一般 2" xfId="2"/>
    <cellStyle name="千分位" xfId="1" builtinId="3"/>
    <cellStyle name="千分位 2" xfId="4"/>
    <cellStyle name="百分比 2" xfId="3"/>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tabSelected="1" zoomScaleNormal="100" workbookViewId="0">
      <selection activeCell="C13" sqref="C13"/>
    </sheetView>
  </sheetViews>
  <sheetFormatPr defaultColWidth="9" defaultRowHeight="15.6"/>
  <cols>
    <col min="1" max="1" width="26.6640625" style="3" customWidth="1"/>
    <col min="2" max="2" width="20.6640625" style="3" customWidth="1"/>
    <col min="3" max="3" width="12.109375" style="3" customWidth="1"/>
    <col min="4" max="4" width="20.6640625" style="3" customWidth="1"/>
    <col min="5" max="5" width="12.109375" style="3" customWidth="1"/>
    <col min="6" max="6" width="20.6640625" style="3" customWidth="1"/>
    <col min="7" max="7" width="12.109375" style="3" customWidth="1"/>
    <col min="8" max="9" width="9" style="3"/>
    <col min="10" max="10" width="12.6640625" style="3" bestFit="1" customWidth="1"/>
    <col min="11" max="16384" width="9" style="3"/>
  </cols>
  <sheetData>
    <row r="1" spans="1:10" ht="53.25" customHeight="1">
      <c r="A1" s="50" t="s">
        <v>34</v>
      </c>
      <c r="B1" s="50"/>
      <c r="C1" s="50"/>
      <c r="D1" s="50"/>
      <c r="E1" s="50"/>
      <c r="F1" s="50"/>
      <c r="G1" s="50"/>
    </row>
    <row r="2" spans="1:10" ht="43.5" hidden="1" customHeight="1">
      <c r="A2" s="13"/>
      <c r="B2" s="13"/>
      <c r="C2" s="13"/>
      <c r="D2" s="13"/>
      <c r="E2" s="13"/>
      <c r="F2" s="13"/>
      <c r="G2" s="13"/>
    </row>
    <row r="3" spans="1:10" ht="20.100000000000001" customHeight="1">
      <c r="A3" s="55" t="s">
        <v>45</v>
      </c>
      <c r="B3" s="55"/>
      <c r="C3" s="55"/>
      <c r="D3" s="55"/>
      <c r="E3" s="55"/>
      <c r="F3" s="55"/>
      <c r="G3" s="55"/>
    </row>
    <row r="4" spans="1:10" s="22" customFormat="1" ht="27" customHeight="1">
      <c r="A4" s="51" t="s">
        <v>6</v>
      </c>
      <c r="B4" s="53" t="s">
        <v>47</v>
      </c>
      <c r="C4" s="54"/>
      <c r="D4" s="53" t="s">
        <v>48</v>
      </c>
      <c r="E4" s="54"/>
      <c r="F4" s="48" t="s">
        <v>0</v>
      </c>
      <c r="G4" s="49"/>
    </row>
    <row r="5" spans="1:10" s="22" customFormat="1" ht="27" customHeight="1">
      <c r="A5" s="52"/>
      <c r="B5" s="4" t="s">
        <v>1</v>
      </c>
      <c r="C5" s="20" t="s">
        <v>2</v>
      </c>
      <c r="D5" s="19" t="s">
        <v>1</v>
      </c>
      <c r="E5" s="4" t="s">
        <v>2</v>
      </c>
      <c r="F5" s="8" t="s">
        <v>1</v>
      </c>
      <c r="G5" s="4" t="s">
        <v>3</v>
      </c>
    </row>
    <row r="6" spans="1:10" s="22" customFormat="1" ht="33" customHeight="1">
      <c r="A6" s="17" t="s">
        <v>8</v>
      </c>
      <c r="B6" s="37">
        <v>1536.52</v>
      </c>
      <c r="C6" s="38">
        <v>29.569999999999997</v>
      </c>
      <c r="D6" s="39">
        <v>1524.86</v>
      </c>
      <c r="E6" s="38">
        <f>IF(D6=0,"_",IF($D$10=0,"_ ",ROUND(D6/$D$10*100,2)))</f>
        <v>28.84</v>
      </c>
      <c r="F6" s="39">
        <f>B6-D6</f>
        <v>11.660000000000082</v>
      </c>
      <c r="G6" s="38">
        <f>IF(D6=0,"_",ROUND(F6/D6*100,2))</f>
        <v>0.76</v>
      </c>
      <c r="H6" s="23"/>
      <c r="J6" s="24"/>
    </row>
    <row r="7" spans="1:10" s="22" customFormat="1" ht="33" customHeight="1">
      <c r="A7" s="18" t="s">
        <v>9</v>
      </c>
      <c r="B7" s="40">
        <v>594.69000000000005</v>
      </c>
      <c r="C7" s="41">
        <v>11.45</v>
      </c>
      <c r="D7" s="39">
        <v>573.35</v>
      </c>
      <c r="E7" s="41">
        <f>IF(D7=0,"_",IF($D$10=0,"_ ",ROUND(D7/$D$10*100,2)))</f>
        <v>10.84</v>
      </c>
      <c r="F7" s="39">
        <f>B7-D7</f>
        <v>21.340000000000032</v>
      </c>
      <c r="G7" s="41">
        <f>IF(D7=0,"_",ROUND(F7/D7*100,2))</f>
        <v>3.72</v>
      </c>
      <c r="H7" s="23"/>
    </row>
    <row r="8" spans="1:10" s="22" customFormat="1" ht="33" customHeight="1">
      <c r="A8" s="18" t="s">
        <v>10</v>
      </c>
      <c r="B8" s="40">
        <v>3026.7</v>
      </c>
      <c r="C8" s="41">
        <v>58.26</v>
      </c>
      <c r="D8" s="39">
        <v>3148.91</v>
      </c>
      <c r="E8" s="41">
        <f>IF(D8=0,"_",IF($D$10=0,"_ ",ROUND(D8/$D$10*100,2)))</f>
        <v>59.56</v>
      </c>
      <c r="F8" s="39">
        <f>B8-D8</f>
        <v>-122.21000000000004</v>
      </c>
      <c r="G8" s="41">
        <f>IF(D8=0,"_",ROUND(F8/D8*100,2))</f>
        <v>-3.88</v>
      </c>
      <c r="H8" s="23"/>
    </row>
    <row r="9" spans="1:10" s="22" customFormat="1" ht="33" customHeight="1">
      <c r="A9" s="35" t="s">
        <v>42</v>
      </c>
      <c r="B9" s="42">
        <v>37.28</v>
      </c>
      <c r="C9" s="41">
        <v>0.72</v>
      </c>
      <c r="D9" s="39">
        <v>40.200000000000003</v>
      </c>
      <c r="E9" s="41">
        <f>IF(D9=0,"_",IF($D$10=0,"_ ",ROUND(D9/$D$10*100,2)))</f>
        <v>0.76</v>
      </c>
      <c r="F9" s="39">
        <f>B9-D9</f>
        <v>-2.9200000000000017</v>
      </c>
      <c r="G9" s="41">
        <f>IF(D9=0,"_",ROUND(F9/D9*100,2))</f>
        <v>-7.26</v>
      </c>
      <c r="H9" s="23"/>
    </row>
    <row r="10" spans="1:10" s="22" customFormat="1" ht="33" customHeight="1">
      <c r="A10" s="4" t="s">
        <v>13</v>
      </c>
      <c r="B10" s="44">
        <f>SUM(B6:B9)</f>
        <v>5195.1899999999996</v>
      </c>
      <c r="C10" s="43">
        <f>IF(B10=0,"_",IF($B$10=0,"_ ",ROUND(B10/$B$10*100,2)))</f>
        <v>100</v>
      </c>
      <c r="D10" s="44">
        <f>SUM(D6:D9)</f>
        <v>5287.32</v>
      </c>
      <c r="E10" s="43">
        <f>IF(D10=0,"_",IF($D$10=0,"_ ",ROUND(D10/$D$10*100,2)))</f>
        <v>100</v>
      </c>
      <c r="F10" s="44">
        <f>B10-D10</f>
        <v>-92.130000000000109</v>
      </c>
      <c r="G10" s="43">
        <f>IF(D10=0,"_",ROUND(F10/D10*100,2))</f>
        <v>-1.74</v>
      </c>
    </row>
    <row r="11" spans="1:10" ht="15.75" customHeight="1">
      <c r="A11" s="1" t="s">
        <v>4</v>
      </c>
    </row>
    <row r="12" spans="1:10" ht="15.75" customHeight="1">
      <c r="A12" s="1" t="s">
        <v>33</v>
      </c>
    </row>
    <row r="13" spans="1:10" ht="15.75" customHeight="1">
      <c r="A13" s="1"/>
      <c r="B13" s="5"/>
    </row>
  </sheetData>
  <mergeCells count="6">
    <mergeCell ref="F4:G4"/>
    <mergeCell ref="A1:G1"/>
    <mergeCell ref="A4:A5"/>
    <mergeCell ref="B4:C4"/>
    <mergeCell ref="D4:E4"/>
    <mergeCell ref="A3:G3"/>
  </mergeCells>
  <phoneticPr fontId="2" type="noConversion"/>
  <printOptions horizontalCentered="1"/>
  <pageMargins left="0.39370078740157483" right="0.39370078740157483" top="0.78740157480314965" bottom="0.78740157480314965" header="0" footer="0"/>
  <pageSetup paperSize="9" orientation="landscape" r:id="rId1"/>
  <headerFooter alignWithMargins="0"/>
  <ignoredErrors>
    <ignoredError sqref="C1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topLeftCell="A7" zoomScale="95" zoomScaleNormal="95" zoomScaleSheetLayoutView="100" workbookViewId="0">
      <selection activeCell="M9" sqref="M9"/>
    </sheetView>
  </sheetViews>
  <sheetFormatPr defaultColWidth="9" defaultRowHeight="15.6"/>
  <cols>
    <col min="1" max="1" width="35.6640625" style="10" customWidth="1"/>
    <col min="2" max="2" width="8.6640625" style="10" customWidth="1"/>
    <col min="3" max="3" width="18.6640625" style="10" customWidth="1"/>
    <col min="4" max="5" width="8.6640625" style="10" customWidth="1"/>
    <col min="6" max="6" width="18.6640625" style="10" customWidth="1"/>
    <col min="7" max="7" width="8.6640625" style="10" customWidth="1"/>
    <col min="8" max="8" width="18.6640625" style="10" customWidth="1"/>
    <col min="9" max="9" width="8.6640625" style="10" customWidth="1"/>
    <col min="10" max="16384" width="9" style="10"/>
  </cols>
  <sheetData>
    <row r="1" spans="1:11" s="2" customFormat="1" ht="36" customHeight="1">
      <c r="A1" s="57" t="s">
        <v>35</v>
      </c>
      <c r="B1" s="57"/>
      <c r="C1" s="57"/>
      <c r="D1" s="57"/>
      <c r="E1" s="57"/>
      <c r="F1" s="57"/>
      <c r="G1" s="57"/>
      <c r="H1" s="57"/>
      <c r="I1" s="57"/>
    </row>
    <row r="2" spans="1:11" ht="20.100000000000001" customHeight="1">
      <c r="A2" s="56" t="s">
        <v>46</v>
      </c>
      <c r="B2" s="56"/>
      <c r="C2" s="56"/>
      <c r="D2" s="56"/>
      <c r="E2" s="56"/>
      <c r="F2" s="56"/>
      <c r="G2" s="56"/>
      <c r="H2" s="56"/>
      <c r="I2" s="56"/>
    </row>
    <row r="3" spans="1:11" s="25" customFormat="1" ht="20.100000000000001" customHeight="1">
      <c r="A3" s="58" t="s">
        <v>14</v>
      </c>
      <c r="B3" s="61" t="s">
        <v>44</v>
      </c>
      <c r="C3" s="62"/>
      <c r="D3" s="62"/>
      <c r="E3" s="62"/>
      <c r="F3" s="62"/>
      <c r="G3" s="62"/>
      <c r="H3" s="62"/>
      <c r="I3" s="63"/>
    </row>
    <row r="4" spans="1:11" s="25" customFormat="1" ht="20.100000000000001" customHeight="1">
      <c r="A4" s="59"/>
      <c r="B4" s="61" t="s">
        <v>43</v>
      </c>
      <c r="C4" s="62"/>
      <c r="D4" s="63"/>
      <c r="E4" s="61" t="s">
        <v>40</v>
      </c>
      <c r="F4" s="62"/>
      <c r="G4" s="63"/>
      <c r="H4" s="61" t="s">
        <v>15</v>
      </c>
      <c r="I4" s="63"/>
    </row>
    <row r="5" spans="1:11" s="25" customFormat="1" ht="20.100000000000001" customHeight="1">
      <c r="A5" s="60"/>
      <c r="B5" s="26" t="s">
        <v>16</v>
      </c>
      <c r="C5" s="26" t="s">
        <v>17</v>
      </c>
      <c r="D5" s="27" t="s">
        <v>2</v>
      </c>
      <c r="E5" s="26" t="s">
        <v>16</v>
      </c>
      <c r="F5" s="26" t="s">
        <v>17</v>
      </c>
      <c r="G5" s="27" t="s">
        <v>2</v>
      </c>
      <c r="H5" s="26" t="s">
        <v>17</v>
      </c>
      <c r="I5" s="27" t="s">
        <v>3</v>
      </c>
    </row>
    <row r="6" spans="1:11" s="25" customFormat="1" ht="32.1" customHeight="1">
      <c r="A6" s="28" t="s">
        <v>18</v>
      </c>
      <c r="B6" s="29">
        <v>1</v>
      </c>
      <c r="C6" s="45">
        <v>1326.34</v>
      </c>
      <c r="D6" s="45">
        <v>25.53</v>
      </c>
      <c r="E6" s="29">
        <v>1</v>
      </c>
      <c r="F6" s="45">
        <v>1253.83</v>
      </c>
      <c r="G6" s="45">
        <v>23.71</v>
      </c>
      <c r="H6" s="45">
        <f>C6-F6</f>
        <v>72.509999999999991</v>
      </c>
      <c r="I6" s="45">
        <f>H6/F6*100</f>
        <v>5.7830806409162321</v>
      </c>
    </row>
    <row r="7" spans="1:11" s="25" customFormat="1" ht="32.1" customHeight="1">
      <c r="A7" s="28" t="s">
        <v>19</v>
      </c>
      <c r="B7" s="29">
        <v>2</v>
      </c>
      <c r="C7" s="45">
        <v>523.51</v>
      </c>
      <c r="D7" s="45">
        <v>10.08</v>
      </c>
      <c r="E7" s="29">
        <v>2</v>
      </c>
      <c r="F7" s="45">
        <v>567.71</v>
      </c>
      <c r="G7" s="45">
        <v>10.74</v>
      </c>
      <c r="H7" s="45">
        <f t="shared" ref="H7:H15" si="0">C7-F7</f>
        <v>-44.200000000000045</v>
      </c>
      <c r="I7" s="45">
        <f t="shared" ref="I7:I15" si="1">H7/F7*100</f>
        <v>-7.785665216395703</v>
      </c>
    </row>
    <row r="8" spans="1:11" s="25" customFormat="1" ht="32.1" customHeight="1">
      <c r="A8" s="30" t="s">
        <v>21</v>
      </c>
      <c r="B8" s="31">
        <v>3</v>
      </c>
      <c r="C8" s="45">
        <v>359.13</v>
      </c>
      <c r="D8" s="45">
        <v>6.91</v>
      </c>
      <c r="E8" s="31">
        <v>4</v>
      </c>
      <c r="F8" s="45">
        <v>373.83</v>
      </c>
      <c r="G8" s="45">
        <v>7.07</v>
      </c>
      <c r="H8" s="45">
        <f t="shared" si="0"/>
        <v>-14.699999999999989</v>
      </c>
      <c r="I8" s="45">
        <f t="shared" si="1"/>
        <v>-3.9322686782762193</v>
      </c>
    </row>
    <row r="9" spans="1:11" s="25" customFormat="1" ht="32.1" customHeight="1">
      <c r="A9" s="28" t="s">
        <v>20</v>
      </c>
      <c r="B9" s="31">
        <v>4</v>
      </c>
      <c r="C9" s="45">
        <v>336.68</v>
      </c>
      <c r="D9" s="45">
        <v>6.48</v>
      </c>
      <c r="E9" s="31">
        <v>3</v>
      </c>
      <c r="F9" s="45">
        <v>397.23</v>
      </c>
      <c r="G9" s="45">
        <v>7.51</v>
      </c>
      <c r="H9" s="45">
        <f t="shared" si="0"/>
        <v>-60.550000000000011</v>
      </c>
      <c r="I9" s="45">
        <f t="shared" si="1"/>
        <v>-15.243058177881833</v>
      </c>
    </row>
    <row r="10" spans="1:11" s="25" customFormat="1" ht="32.1" customHeight="1">
      <c r="A10" s="28" t="s">
        <v>22</v>
      </c>
      <c r="B10" s="29">
        <v>5</v>
      </c>
      <c r="C10" s="45">
        <v>290.22000000000003</v>
      </c>
      <c r="D10" s="45">
        <v>5.59</v>
      </c>
      <c r="E10" s="29">
        <v>5</v>
      </c>
      <c r="F10" s="45">
        <v>308.55</v>
      </c>
      <c r="G10" s="45">
        <v>5.84</v>
      </c>
      <c r="H10" s="45">
        <f t="shared" si="0"/>
        <v>-18.329999999999984</v>
      </c>
      <c r="I10" s="45">
        <f t="shared" si="1"/>
        <v>-5.9406903257170578</v>
      </c>
    </row>
    <row r="11" spans="1:11" s="25" customFormat="1" ht="32.1" customHeight="1">
      <c r="A11" s="28" t="s">
        <v>23</v>
      </c>
      <c r="B11" s="29">
        <v>6</v>
      </c>
      <c r="C11" s="45">
        <v>288.85000000000002</v>
      </c>
      <c r="D11" s="45">
        <v>5.56</v>
      </c>
      <c r="E11" s="29">
        <v>6</v>
      </c>
      <c r="F11" s="45">
        <v>308.08999999999997</v>
      </c>
      <c r="G11" s="45">
        <v>5.83</v>
      </c>
      <c r="H11" s="45">
        <f t="shared" si="0"/>
        <v>-19.239999999999952</v>
      </c>
      <c r="I11" s="45">
        <f t="shared" si="1"/>
        <v>-6.2449284300042045</v>
      </c>
    </row>
    <row r="12" spans="1:11" s="25" customFormat="1" ht="32.1" customHeight="1">
      <c r="A12" s="28" t="s">
        <v>26</v>
      </c>
      <c r="B12" s="31">
        <v>7</v>
      </c>
      <c r="C12" s="45">
        <v>182.39</v>
      </c>
      <c r="D12" s="45">
        <v>3.51</v>
      </c>
      <c r="E12" s="31">
        <v>9</v>
      </c>
      <c r="F12" s="45">
        <v>168.73</v>
      </c>
      <c r="G12" s="45">
        <v>3.19</v>
      </c>
      <c r="H12" s="45">
        <f t="shared" si="0"/>
        <v>13.659999999999997</v>
      </c>
      <c r="I12" s="45">
        <f t="shared" si="1"/>
        <v>8.0957743139927683</v>
      </c>
    </row>
    <row r="13" spans="1:11" s="25" customFormat="1" ht="32.1" customHeight="1">
      <c r="A13" s="28" t="s">
        <v>24</v>
      </c>
      <c r="B13" s="29">
        <v>8</v>
      </c>
      <c r="C13" s="45">
        <v>181.75</v>
      </c>
      <c r="D13" s="45">
        <v>3.5</v>
      </c>
      <c r="E13" s="29">
        <v>8</v>
      </c>
      <c r="F13" s="45">
        <v>179.69</v>
      </c>
      <c r="G13" s="45">
        <v>3.4</v>
      </c>
      <c r="H13" s="45">
        <f t="shared" si="0"/>
        <v>2.0600000000000023</v>
      </c>
      <c r="I13" s="45">
        <f t="shared" si="1"/>
        <v>1.1464188324336371</v>
      </c>
    </row>
    <row r="14" spans="1:11" s="25" customFormat="1" ht="32.1" customHeight="1">
      <c r="A14" s="28" t="s">
        <v>25</v>
      </c>
      <c r="B14" s="31">
        <v>9</v>
      </c>
      <c r="C14" s="45">
        <v>178.9</v>
      </c>
      <c r="D14" s="45">
        <v>3.44</v>
      </c>
      <c r="E14" s="31">
        <v>7</v>
      </c>
      <c r="F14" s="45">
        <v>186.24</v>
      </c>
      <c r="G14" s="45">
        <v>3.52</v>
      </c>
      <c r="H14" s="45">
        <f t="shared" si="0"/>
        <v>-7.3400000000000034</v>
      </c>
      <c r="I14" s="45">
        <f t="shared" si="1"/>
        <v>-3.9411512027491429</v>
      </c>
    </row>
    <row r="15" spans="1:11" s="25" customFormat="1" ht="32.1" customHeight="1">
      <c r="A15" s="28" t="s">
        <v>27</v>
      </c>
      <c r="B15" s="29">
        <v>10</v>
      </c>
      <c r="C15" s="45">
        <v>169.72</v>
      </c>
      <c r="D15" s="45">
        <v>3.27</v>
      </c>
      <c r="E15" s="29">
        <v>10</v>
      </c>
      <c r="F15" s="45">
        <v>168.05</v>
      </c>
      <c r="G15" s="45">
        <v>3.18</v>
      </c>
      <c r="H15" s="45">
        <f t="shared" si="0"/>
        <v>1.6699999999999875</v>
      </c>
      <c r="I15" s="45">
        <f t="shared" si="1"/>
        <v>0.99375185956559808</v>
      </c>
    </row>
    <row r="16" spans="1:11" s="25" customFormat="1" ht="32.1" customHeight="1">
      <c r="A16" s="46" t="s">
        <v>28</v>
      </c>
      <c r="B16" s="46"/>
      <c r="C16" s="47">
        <f>SUM(C6:C15)</f>
        <v>3837.49</v>
      </c>
      <c r="D16" s="47">
        <f>SUM(D6:D15)</f>
        <v>73.86999999999999</v>
      </c>
      <c r="E16" s="46"/>
      <c r="F16" s="47">
        <f>SUM(F6:F15)</f>
        <v>3911.9500000000007</v>
      </c>
      <c r="G16" s="47">
        <f>SUM(G6:G15)</f>
        <v>73.990000000000009</v>
      </c>
      <c r="H16" s="47">
        <f>C16-F16</f>
        <v>-74.460000000000946</v>
      </c>
      <c r="I16" s="47">
        <f>IF(F16=0,"_",ROUND(H16/F16*100,2))</f>
        <v>-1.9</v>
      </c>
      <c r="J16" s="32"/>
      <c r="K16" s="33"/>
    </row>
    <row r="17" spans="1:4">
      <c r="A17" s="12" t="s">
        <v>5</v>
      </c>
      <c r="D17" s="11"/>
    </row>
    <row r="18" spans="1:4">
      <c r="A18" s="1" t="s">
        <v>11</v>
      </c>
    </row>
  </sheetData>
  <mergeCells count="7">
    <mergeCell ref="A2:I2"/>
    <mergeCell ref="A1:I1"/>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zoomScaleNormal="100" zoomScaleSheetLayoutView="100" workbookViewId="0">
      <selection activeCell="L15" sqref="L15"/>
    </sheetView>
  </sheetViews>
  <sheetFormatPr defaultColWidth="9" defaultRowHeight="15.6"/>
  <cols>
    <col min="1" max="1" width="26.6640625" style="6" customWidth="1"/>
    <col min="2" max="2" width="20.6640625" style="6" customWidth="1"/>
    <col min="3" max="3" width="12.109375" style="6" customWidth="1"/>
    <col min="4" max="4" width="20.6640625" style="6" customWidth="1"/>
    <col min="5" max="5" width="12.109375" style="6" customWidth="1"/>
    <col min="6" max="6" width="20.6640625" style="6" customWidth="1"/>
    <col min="7" max="7" width="12.109375" style="6" customWidth="1"/>
    <col min="8" max="16384" width="9" style="6"/>
  </cols>
  <sheetData>
    <row r="1" spans="1:7" ht="53.25" customHeight="1">
      <c r="A1" s="64" t="s">
        <v>36</v>
      </c>
      <c r="B1" s="64"/>
      <c r="C1" s="64"/>
      <c r="D1" s="64"/>
      <c r="E1" s="64"/>
      <c r="F1" s="64"/>
      <c r="G1" s="64"/>
    </row>
    <row r="2" spans="1:7" ht="53.25" hidden="1" customHeight="1">
      <c r="A2" s="14"/>
      <c r="B2" s="14"/>
      <c r="C2" s="14"/>
      <c r="D2" s="14"/>
      <c r="E2" s="14"/>
      <c r="F2" s="14"/>
      <c r="G2" s="14"/>
    </row>
    <row r="3" spans="1:7" ht="20.100000000000001" customHeight="1">
      <c r="A3" s="55" t="s">
        <v>45</v>
      </c>
      <c r="B3" s="55"/>
      <c r="C3" s="55"/>
      <c r="D3" s="55"/>
      <c r="E3" s="55"/>
      <c r="F3" s="55"/>
      <c r="G3" s="55"/>
    </row>
    <row r="4" spans="1:7" s="34" customFormat="1" ht="27" customHeight="1">
      <c r="A4" s="65" t="s">
        <v>7</v>
      </c>
      <c r="B4" s="53" t="str">
        <f>附表1!B4:C4</f>
        <v>111.6.30</v>
      </c>
      <c r="C4" s="69"/>
      <c r="D4" s="53" t="str">
        <f>附表1!D4:E4</f>
        <v>111.3.31</v>
      </c>
      <c r="E4" s="69"/>
      <c r="F4" s="67" t="s">
        <v>0</v>
      </c>
      <c r="G4" s="68"/>
    </row>
    <row r="5" spans="1:7" s="34" customFormat="1" ht="27" customHeight="1">
      <c r="A5" s="66"/>
      <c r="B5" s="7" t="s">
        <v>1</v>
      </c>
      <c r="C5" s="21" t="s">
        <v>2</v>
      </c>
      <c r="D5" s="7" t="s">
        <v>1</v>
      </c>
      <c r="E5" s="21" t="s">
        <v>2</v>
      </c>
      <c r="F5" s="9" t="s">
        <v>1</v>
      </c>
      <c r="G5" s="7" t="s">
        <v>3</v>
      </c>
    </row>
    <row r="6" spans="1:7" s="34" customFormat="1" ht="33" customHeight="1">
      <c r="A6" s="15" t="s">
        <v>8</v>
      </c>
      <c r="B6" s="37">
        <v>1501.06</v>
      </c>
      <c r="C6" s="38">
        <v>30.060000000000002</v>
      </c>
      <c r="D6" s="39">
        <v>1476.04</v>
      </c>
      <c r="E6" s="38">
        <f>IF(D$10=0,"_",ROUND(D6/D$10 * 100,2))</f>
        <v>29.18</v>
      </c>
      <c r="F6" s="39">
        <f>B6-D6</f>
        <v>25.019999999999982</v>
      </c>
      <c r="G6" s="38">
        <f t="shared" ref="G6:G8" si="0">IF(D6=0,"_",ROUND(F6/D6*100,2))</f>
        <v>1.7</v>
      </c>
    </row>
    <row r="7" spans="1:7" s="34" customFormat="1" ht="33" customHeight="1">
      <c r="A7" s="16" t="s">
        <v>9</v>
      </c>
      <c r="B7" s="40">
        <v>674.28</v>
      </c>
      <c r="C7" s="41">
        <v>13.5</v>
      </c>
      <c r="D7" s="39">
        <v>641.37</v>
      </c>
      <c r="E7" s="41">
        <f t="shared" ref="E7:E9" si="1">IF(D$10=0,"_",ROUND(D7/D$10 * 100,2))</f>
        <v>12.68</v>
      </c>
      <c r="F7" s="39">
        <f>B7-D7</f>
        <v>32.909999999999968</v>
      </c>
      <c r="G7" s="41">
        <f t="shared" si="0"/>
        <v>5.13</v>
      </c>
    </row>
    <row r="8" spans="1:7" s="34" customFormat="1" ht="33" customHeight="1">
      <c r="A8" s="16" t="s">
        <v>10</v>
      </c>
      <c r="B8" s="40">
        <v>2781</v>
      </c>
      <c r="C8" s="41">
        <v>55.68</v>
      </c>
      <c r="D8" s="39">
        <v>2900</v>
      </c>
      <c r="E8" s="41">
        <f t="shared" si="1"/>
        <v>57.33</v>
      </c>
      <c r="F8" s="39">
        <f>B8-D8</f>
        <v>-119</v>
      </c>
      <c r="G8" s="41">
        <f t="shared" si="0"/>
        <v>-4.0999999999999996</v>
      </c>
    </row>
    <row r="9" spans="1:7" s="34" customFormat="1" ht="33" customHeight="1">
      <c r="A9" s="36" t="s">
        <v>41</v>
      </c>
      <c r="B9" s="42">
        <v>38.06</v>
      </c>
      <c r="C9" s="41">
        <v>0.76</v>
      </c>
      <c r="D9" s="39">
        <v>41.04</v>
      </c>
      <c r="E9" s="41">
        <f t="shared" si="1"/>
        <v>0.81</v>
      </c>
      <c r="F9" s="39">
        <f>B9-D9</f>
        <v>-2.9799999999999969</v>
      </c>
      <c r="G9" s="41">
        <f>IF(D9=0,"_",ROUND(F9/D9*100,2))</f>
        <v>-7.26</v>
      </c>
    </row>
    <row r="10" spans="1:7" s="34" customFormat="1" ht="33" customHeight="1">
      <c r="A10" s="21" t="s">
        <v>29</v>
      </c>
      <c r="B10" s="44">
        <f>SUM(B6:B9)</f>
        <v>4994.4000000000005</v>
      </c>
      <c r="C10" s="43">
        <f>SUM(C6:C9)</f>
        <v>100.00000000000001</v>
      </c>
      <c r="D10" s="44">
        <f>SUM(D6:D9)</f>
        <v>5058.45</v>
      </c>
      <c r="E10" s="43">
        <f>SUM(E6:E9)</f>
        <v>100</v>
      </c>
      <c r="F10" s="44">
        <f>B10-D10</f>
        <v>-64.049999999999272</v>
      </c>
      <c r="G10" s="43">
        <f>IF(D10=0,"_",ROUND(F10/D10*100,2))</f>
        <v>-1.27</v>
      </c>
    </row>
    <row r="11" spans="1:7" s="3" customFormat="1">
      <c r="A11" s="1" t="s">
        <v>4</v>
      </c>
    </row>
    <row r="12" spans="1:7" s="3" customFormat="1">
      <c r="A12" s="1" t="s">
        <v>37</v>
      </c>
    </row>
    <row r="13" spans="1:7" s="3" customFormat="1" ht="16.2">
      <c r="A13" s="1" t="s">
        <v>38</v>
      </c>
      <c r="B13" s="5"/>
    </row>
    <row r="14" spans="1:7">
      <c r="A14" s="1"/>
    </row>
  </sheetData>
  <mergeCells count="6">
    <mergeCell ref="A1:G1"/>
    <mergeCell ref="A4:A5"/>
    <mergeCell ref="F4:G4"/>
    <mergeCell ref="B4:C4"/>
    <mergeCell ref="D4:E4"/>
    <mergeCell ref="A3:G3"/>
  </mergeCells>
  <phoneticPr fontId="2" type="noConversion"/>
  <printOptions horizontalCentered="1"/>
  <pageMargins left="0.39370078740157483" right="0.39370078740157483"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topLeftCell="A7" zoomScale="102" zoomScaleNormal="102" zoomScaleSheetLayoutView="100" workbookViewId="0">
      <selection activeCell="K9" sqref="K9"/>
    </sheetView>
  </sheetViews>
  <sheetFormatPr defaultColWidth="9" defaultRowHeight="15.6"/>
  <cols>
    <col min="1" max="1" width="35.6640625" style="10" customWidth="1"/>
    <col min="2" max="2" width="8.6640625" style="10" customWidth="1"/>
    <col min="3" max="3" width="18.6640625" style="10" customWidth="1"/>
    <col min="4" max="5" width="8.6640625" style="10" customWidth="1"/>
    <col min="6" max="6" width="18.6640625" style="10" customWidth="1"/>
    <col min="7" max="7" width="8.6640625" style="10" customWidth="1"/>
    <col min="8" max="8" width="18.6640625" style="10" customWidth="1"/>
    <col min="9" max="9" width="8.6640625" style="10" customWidth="1"/>
    <col min="10" max="16384" width="9" style="10"/>
  </cols>
  <sheetData>
    <row r="1" spans="1:11" s="2" customFormat="1" ht="36" customHeight="1">
      <c r="A1" s="57" t="s">
        <v>39</v>
      </c>
      <c r="B1" s="57"/>
      <c r="C1" s="57"/>
      <c r="D1" s="57"/>
      <c r="E1" s="57"/>
      <c r="F1" s="57"/>
      <c r="G1" s="57"/>
      <c r="H1" s="57"/>
      <c r="I1" s="57"/>
    </row>
    <row r="2" spans="1:11" ht="20.100000000000001" customHeight="1">
      <c r="A2" s="56" t="s">
        <v>46</v>
      </c>
      <c r="B2" s="56"/>
      <c r="C2" s="56"/>
      <c r="D2" s="56"/>
      <c r="E2" s="56"/>
      <c r="F2" s="56"/>
      <c r="G2" s="56"/>
      <c r="H2" s="56"/>
      <c r="I2" s="56"/>
    </row>
    <row r="3" spans="1:11" s="25" customFormat="1" ht="20.100000000000001" customHeight="1">
      <c r="A3" s="58" t="s">
        <v>14</v>
      </c>
      <c r="B3" s="61" t="s">
        <v>30</v>
      </c>
      <c r="C3" s="62"/>
      <c r="D3" s="62"/>
      <c r="E3" s="62"/>
      <c r="F3" s="62"/>
      <c r="G3" s="62"/>
      <c r="H3" s="62"/>
      <c r="I3" s="63"/>
    </row>
    <row r="4" spans="1:11" s="25" customFormat="1" ht="20.100000000000001" customHeight="1">
      <c r="A4" s="59"/>
      <c r="B4" s="61" t="str">
        <f>附表2!B4:D4</f>
        <v>111.6.30</v>
      </c>
      <c r="C4" s="62"/>
      <c r="D4" s="63"/>
      <c r="E4" s="61" t="str">
        <f>附表2!E4:G4</f>
        <v>111.3.31</v>
      </c>
      <c r="F4" s="62"/>
      <c r="G4" s="63"/>
      <c r="H4" s="61" t="s">
        <v>15</v>
      </c>
      <c r="I4" s="63"/>
    </row>
    <row r="5" spans="1:11" s="25" customFormat="1" ht="20.100000000000001" customHeight="1">
      <c r="A5" s="60"/>
      <c r="B5" s="26" t="s">
        <v>16</v>
      </c>
      <c r="C5" s="26" t="s">
        <v>17</v>
      </c>
      <c r="D5" s="27" t="s">
        <v>2</v>
      </c>
      <c r="E5" s="26" t="s">
        <v>16</v>
      </c>
      <c r="F5" s="26" t="s">
        <v>17</v>
      </c>
      <c r="G5" s="27" t="s">
        <v>2</v>
      </c>
      <c r="H5" s="26" t="s">
        <v>17</v>
      </c>
      <c r="I5" s="27" t="s">
        <v>3</v>
      </c>
    </row>
    <row r="6" spans="1:11" s="25" customFormat="1" ht="32.1" customHeight="1">
      <c r="A6" s="28" t="s">
        <v>18</v>
      </c>
      <c r="B6" s="29">
        <v>1</v>
      </c>
      <c r="C6" s="45">
        <v>1265.22</v>
      </c>
      <c r="D6" s="45">
        <v>25.33</v>
      </c>
      <c r="E6" s="29">
        <v>1</v>
      </c>
      <c r="F6" s="45">
        <v>1199.26</v>
      </c>
      <c r="G6" s="45">
        <v>23.71</v>
      </c>
      <c r="H6" s="45">
        <f>C6-F6</f>
        <v>65.960000000000036</v>
      </c>
      <c r="I6" s="45">
        <f>H6/F6*100</f>
        <v>5.5000583693277552</v>
      </c>
    </row>
    <row r="7" spans="1:11" s="25" customFormat="1" ht="32.1" customHeight="1">
      <c r="A7" s="28" t="s">
        <v>19</v>
      </c>
      <c r="B7" s="29">
        <v>2</v>
      </c>
      <c r="C7" s="45">
        <v>591.77</v>
      </c>
      <c r="D7" s="45">
        <v>11.85</v>
      </c>
      <c r="E7" s="29">
        <v>2</v>
      </c>
      <c r="F7" s="45">
        <v>645.22</v>
      </c>
      <c r="G7" s="45">
        <v>12.75</v>
      </c>
      <c r="H7" s="45">
        <f t="shared" ref="H7:H15" si="0">C7-F7</f>
        <v>-53.450000000000045</v>
      </c>
      <c r="I7" s="45">
        <f t="shared" ref="I7:I15" si="1">H7/F7*100</f>
        <v>-8.2839961563497795</v>
      </c>
    </row>
    <row r="8" spans="1:11" s="25" customFormat="1" ht="32.1" customHeight="1">
      <c r="A8" s="30" t="s">
        <v>22</v>
      </c>
      <c r="B8" s="31">
        <v>3</v>
      </c>
      <c r="C8" s="45">
        <v>337.89</v>
      </c>
      <c r="D8" s="45">
        <v>6.77</v>
      </c>
      <c r="E8" s="31">
        <v>4</v>
      </c>
      <c r="F8" s="45">
        <v>356.64</v>
      </c>
      <c r="G8" s="45">
        <v>7.05</v>
      </c>
      <c r="H8" s="45">
        <f t="shared" si="0"/>
        <v>-18.75</v>
      </c>
      <c r="I8" s="45">
        <f t="shared" si="1"/>
        <v>-5.2574024226110367</v>
      </c>
    </row>
    <row r="9" spans="1:11" s="25" customFormat="1" ht="32.1" customHeight="1">
      <c r="A9" s="28" t="s">
        <v>20</v>
      </c>
      <c r="B9" s="31">
        <v>4</v>
      </c>
      <c r="C9" s="45">
        <v>328.72</v>
      </c>
      <c r="D9" s="45">
        <v>6.58</v>
      </c>
      <c r="E9" s="31">
        <v>3</v>
      </c>
      <c r="F9" s="45">
        <v>387.72</v>
      </c>
      <c r="G9" s="45">
        <v>7.66</v>
      </c>
      <c r="H9" s="45">
        <f t="shared" si="0"/>
        <v>-59</v>
      </c>
      <c r="I9" s="45">
        <f t="shared" si="1"/>
        <v>-15.217167027751985</v>
      </c>
    </row>
    <row r="10" spans="1:11" s="25" customFormat="1" ht="32.1" customHeight="1">
      <c r="A10" s="28" t="s">
        <v>23</v>
      </c>
      <c r="B10" s="29">
        <v>5</v>
      </c>
      <c r="C10" s="45">
        <v>261.93</v>
      </c>
      <c r="D10" s="45">
        <v>5.24</v>
      </c>
      <c r="E10" s="29">
        <v>5</v>
      </c>
      <c r="F10" s="45">
        <v>264.29000000000002</v>
      </c>
      <c r="G10" s="45">
        <v>5.22</v>
      </c>
      <c r="H10" s="45">
        <f t="shared" si="0"/>
        <v>-2.3600000000000136</v>
      </c>
      <c r="I10" s="45">
        <f t="shared" si="1"/>
        <v>-0.89295849256499049</v>
      </c>
    </row>
    <row r="11" spans="1:11" s="25" customFormat="1" ht="32.1" customHeight="1">
      <c r="A11" s="28" t="s">
        <v>21</v>
      </c>
      <c r="B11" s="29">
        <v>6</v>
      </c>
      <c r="C11" s="45">
        <v>255.44</v>
      </c>
      <c r="D11" s="45">
        <v>5.12</v>
      </c>
      <c r="E11" s="29">
        <v>6</v>
      </c>
      <c r="F11" s="45">
        <v>261.83</v>
      </c>
      <c r="G11" s="45">
        <v>5.18</v>
      </c>
      <c r="H11" s="45">
        <f t="shared" si="0"/>
        <v>-6.3899999999999864</v>
      </c>
      <c r="I11" s="45">
        <f t="shared" si="1"/>
        <v>-2.4405148378718966</v>
      </c>
    </row>
    <row r="12" spans="1:11" s="25" customFormat="1" ht="32.1" customHeight="1">
      <c r="A12" s="30" t="s">
        <v>31</v>
      </c>
      <c r="B12" s="29">
        <v>7</v>
      </c>
      <c r="C12" s="45">
        <v>180.52</v>
      </c>
      <c r="D12" s="45">
        <v>3.61</v>
      </c>
      <c r="E12" s="29">
        <v>7</v>
      </c>
      <c r="F12" s="45">
        <v>179.89</v>
      </c>
      <c r="G12" s="45">
        <v>3.56</v>
      </c>
      <c r="H12" s="45">
        <f t="shared" si="0"/>
        <v>0.63000000000002387</v>
      </c>
      <c r="I12" s="45">
        <f t="shared" si="1"/>
        <v>0.35021401967870586</v>
      </c>
    </row>
    <row r="13" spans="1:11" s="25" customFormat="1" ht="32.1" customHeight="1">
      <c r="A13" s="28" t="s">
        <v>25</v>
      </c>
      <c r="B13" s="29">
        <v>8</v>
      </c>
      <c r="C13" s="45">
        <v>166.17</v>
      </c>
      <c r="D13" s="45">
        <v>3.33</v>
      </c>
      <c r="E13" s="29">
        <v>8</v>
      </c>
      <c r="F13" s="45">
        <v>168.21</v>
      </c>
      <c r="G13" s="45">
        <v>3.33</v>
      </c>
      <c r="H13" s="45">
        <f t="shared" si="0"/>
        <v>-2.0400000000000205</v>
      </c>
      <c r="I13" s="45">
        <f t="shared" si="1"/>
        <v>-1.2127697520956069</v>
      </c>
    </row>
    <row r="14" spans="1:11" s="25" customFormat="1" ht="32.1" customHeight="1">
      <c r="A14" s="28" t="s">
        <v>26</v>
      </c>
      <c r="B14" s="31">
        <v>9</v>
      </c>
      <c r="C14" s="45">
        <v>149.35</v>
      </c>
      <c r="D14" s="45">
        <v>2.99</v>
      </c>
      <c r="E14" s="31">
        <v>10</v>
      </c>
      <c r="F14" s="45">
        <v>140.09</v>
      </c>
      <c r="G14" s="45">
        <v>2.77</v>
      </c>
      <c r="H14" s="45">
        <f t="shared" si="0"/>
        <v>9.2599999999999909</v>
      </c>
      <c r="I14" s="45">
        <f t="shared" si="1"/>
        <v>6.6100364051681</v>
      </c>
    </row>
    <row r="15" spans="1:11" s="25" customFormat="1" ht="32.1" customHeight="1">
      <c r="A15" s="28" t="s">
        <v>32</v>
      </c>
      <c r="B15" s="31">
        <v>10</v>
      </c>
      <c r="C15" s="45">
        <v>141.27000000000001</v>
      </c>
      <c r="D15" s="45">
        <v>2.83</v>
      </c>
      <c r="E15" s="31">
        <v>9</v>
      </c>
      <c r="F15" s="45">
        <v>145.02000000000001</v>
      </c>
      <c r="G15" s="45">
        <v>2.87</v>
      </c>
      <c r="H15" s="45">
        <f t="shared" si="0"/>
        <v>-3.75</v>
      </c>
      <c r="I15" s="45">
        <f t="shared" si="1"/>
        <v>-2.5858502275548196</v>
      </c>
      <c r="J15" s="32"/>
      <c r="K15" s="33"/>
    </row>
    <row r="16" spans="1:11" s="25" customFormat="1" ht="32.1" customHeight="1">
      <c r="A16" s="46" t="s">
        <v>28</v>
      </c>
      <c r="B16" s="46"/>
      <c r="C16" s="47">
        <f>SUM(C6:C15)</f>
        <v>3678.28</v>
      </c>
      <c r="D16" s="47">
        <f>SUM(D6:D15)</f>
        <v>73.649999999999991</v>
      </c>
      <c r="E16" s="46"/>
      <c r="F16" s="47">
        <f>SUM(F6:F15)</f>
        <v>3748.17</v>
      </c>
      <c r="G16" s="47">
        <f>SUM(G6:G15)</f>
        <v>74.099999999999994</v>
      </c>
      <c r="H16" s="47">
        <f>C16-F16</f>
        <v>-69.889999999999873</v>
      </c>
      <c r="I16" s="47">
        <f>IF(F16=0,"_",ROUND(H16/F16*100,2))</f>
        <v>-1.86</v>
      </c>
    </row>
    <row r="17" spans="1:4">
      <c r="A17" s="12" t="s">
        <v>5</v>
      </c>
      <c r="D17" s="11"/>
    </row>
    <row r="18" spans="1:4">
      <c r="A18" s="1" t="s">
        <v>12</v>
      </c>
    </row>
  </sheetData>
  <mergeCells count="7">
    <mergeCell ref="A1:I1"/>
    <mergeCell ref="A2:I2"/>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林美珠</dc:creator>
  <cp:lastModifiedBy>凃欽智</cp:lastModifiedBy>
  <cp:lastPrinted>2022-09-07T07:20:08Z</cp:lastPrinted>
  <dcterms:created xsi:type="dcterms:W3CDTF">2021-02-22T06:46:19Z</dcterms:created>
  <dcterms:modified xsi:type="dcterms:W3CDTF">2022-09-07T07:20:15Z</dcterms:modified>
</cp:coreProperties>
</file>