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10927退票新聞稿\新聞稿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P133" i="1" l="1"/>
  <c r="P132" i="1"/>
  <c r="R133" i="1" l="1"/>
  <c r="O133" i="1"/>
  <c r="J133" i="1"/>
  <c r="L133" i="1"/>
  <c r="I133" i="1"/>
  <c r="M132" i="1"/>
  <c r="M133" i="1"/>
  <c r="J132" i="1"/>
  <c r="G133" i="1"/>
  <c r="G132" i="1"/>
  <c r="F133" i="1"/>
  <c r="F132" i="1"/>
  <c r="R131" i="1"/>
  <c r="Q131" i="1"/>
  <c r="O131" i="1"/>
  <c r="N131" i="1"/>
  <c r="L131" i="1"/>
  <c r="K131" i="1"/>
  <c r="I131" i="1"/>
  <c r="H131" i="1"/>
  <c r="D132" i="1" l="1"/>
  <c r="I132" i="1"/>
  <c r="D133" i="1"/>
  <c r="E133" i="1"/>
  <c r="R132" i="1"/>
  <c r="O132" i="1"/>
  <c r="L132" i="1"/>
  <c r="P105" i="1" l="1"/>
  <c r="M105" i="1"/>
  <c r="O105" i="1" s="1"/>
  <c r="J105" i="1"/>
  <c r="L105" i="1" s="1"/>
  <c r="G105" i="1"/>
  <c r="I105" i="1" s="1"/>
  <c r="F105" i="1"/>
  <c r="E105" i="1" l="1"/>
  <c r="R105" i="1"/>
  <c r="D105" i="1"/>
  <c r="E132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<sst xmlns="http://schemas.openxmlformats.org/spreadsheetml/2006/main" count="304" uniqueCount="131">
  <si>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</si>
  <si>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</si>
  <si>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</si>
  <si>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</si>
  <si>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</si>
  <si>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</si>
  <si>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</si>
  <si>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</si>
  <si>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</si>
  <si>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</si>
  <si>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</si>
  <si>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</si>
  <si>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</si>
  <si>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</si>
  <si>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</si>
  <si>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</si>
  <si>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</si>
  <si>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</si>
  <si>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</si>
  <si>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</si>
  <si>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</si>
  <si>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</si>
  <si>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</si>
  <si>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</si>
  <si>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</si>
  <si>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</si>
  <si>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</si>
  <si>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</si>
  <si>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</si>
  <si>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</si>
  <si>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</si>
  <si>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</si>
  <si>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</si>
  <si>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</si>
  <si>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</si>
  <si>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</si>
  <si>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</si>
  <si>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</si>
  <si>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</si>
  <si>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</si>
  <si>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</si>
  <si>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</si>
  <si>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</si>
  <si>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</si>
  <si>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</si>
  <si>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</si>
  <si>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</si>
  <si>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</si>
  <si>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</si>
  <si>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</si>
  <si>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</si>
  <si>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</si>
  <si>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</si>
  <si>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</si>
  <si>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</si>
  <si>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</si>
  <si>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</si>
  <si>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</si>
  <si>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</si>
  <si>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</si>
  <si>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</si>
  <si>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</si>
  <si>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</si>
  <si>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</si>
  <si>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</si>
  <si>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</si>
  <si>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</si>
  <si>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</si>
  <si>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</si>
  <si>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</si>
  <si>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</si>
  <si>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</si>
  <si>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</si>
  <si>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</si>
  <si>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</si>
  <si>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</si>
  <si>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</si>
  <si>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</si>
  <si>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</si>
  <si>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</si>
  <si>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</si>
  <si>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</si>
  <si>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</si>
  <si>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</si>
  <si>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</si>
  <si>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</si>
  <si>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</si>
  <si>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</si>
  <si>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</si>
  <si>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</si>
  <si>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</si>
  <si>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</si>
  <si>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</si>
  <si>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</si>
  <si>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</si>
  <si>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</si>
  <si>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</si>
  <si>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</si>
  <si>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</si>
  <si>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</si>
  <si>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</si>
  <si>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</si>
  <si>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</si>
  <si>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</si>
  <si>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</si>
  <si>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</si>
  <si>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</si>
  <si>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</si>
  <si>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</si>
  <si>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</si>
  <si>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</si>
  <si>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</si>
  <si>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</si>
  <si>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</si>
  <si>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</si>
  <si>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</si>
  <si>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</si>
  <si>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</si>
  <si>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</si>
  <si>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</si>
  <si>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</si>
  <si>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</si>
  <si>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</si>
  <si>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</si>
  <si>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</si>
  <si>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r>
      <t>15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</si>
  <si>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</si>
  <si>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</si>
  <si>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春節所在月份</t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</si>
  <si>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1-8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</si>
  <si>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1-8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</si>
</sst>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14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13" fillId="0" borderId="21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176" fontId="6" fillId="0" borderId="30" xfId="0" applyNumberFormat="1" applyFont="1" applyFill="1" applyBorder="1" applyAlignment="1">
      <alignment vertical="center"/>
    </xf>
    <xf numFmtId="0" fontId="6" fillId="0" borderId="27" xfId="0" applyFont="1" applyFill="1" applyBorder="1" applyAlignment="1">
      <alignment horizontal="center" vertical="center"/>
    </xf>
    <xf numFmtId="177" fontId="6" fillId="0" borderId="26" xfId="0" applyNumberFormat="1" applyFont="1" applyFill="1" applyBorder="1" applyAlignment="1">
      <alignment vertical="center"/>
    </xf>
    <xf numFmtId="178" fontId="13" fillId="0" borderId="28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7" fontId="6" fillId="0" borderId="31" xfId="0" applyNumberFormat="1" applyFont="1" applyFill="1" applyBorder="1" applyAlignment="1">
      <alignment vertical="center"/>
    </xf>
    <xf numFmtId="178" fontId="6" fillId="0" borderId="29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9" xfId="0" applyFont="1" applyBorder="1" applyAlignment="1" applyProtection="1">
      <alignment horizontal="right"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0" fontId="6" fillId="0" borderId="9" xfId="0" applyFont="1" applyBorder="1" applyAlignment="1" applyProtection="1">
      <alignment horizontal="right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6" fillId="0" borderId="6" xfId="0" applyFont="1" applyBorder="1" applyAlignment="1">
      <alignment horizontal="right"/>
    </xf>
    <xf numFmtId="0" fontId="6" fillId="0" borderId="25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65"/>
  <sheetViews>
    <sheetView showGridLines="0" tabSelected="1" zoomScale="85" zoomScaleNormal="85" workbookViewId="0">
      <pane xSplit="3" ySplit="5" topLeftCell="D12" activePane="bottomRight" state="frozen"/>
      <selection pane="topRight" activeCell="D1" sqref="D1"/>
      <selection pane="bottomLeft" activeCell="A6" sqref="A6"/>
      <selection pane="bottomRight" activeCell="U124" sqref="U124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05" t="s"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06" t="s">
        <v>2</v>
      </c>
      <c r="E3" s="106"/>
      <c r="F3" s="5" t="s">
        <v>3</v>
      </c>
      <c r="G3" s="106" t="s">
        <v>4</v>
      </c>
      <c r="H3" s="106"/>
      <c r="I3" s="106"/>
      <c r="J3" s="106"/>
      <c r="K3" s="106"/>
      <c r="L3" s="106"/>
      <c r="M3" s="107" t="s">
        <v>121</v>
      </c>
      <c r="N3" s="107"/>
      <c r="O3" s="107"/>
      <c r="P3" s="107"/>
      <c r="Q3" s="107"/>
      <c r="R3" s="107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118</v>
      </c>
      <c r="G4" s="12" t="s">
        <v>8</v>
      </c>
      <c r="H4" s="108" t="s">
        <v>9</v>
      </c>
      <c r="I4" s="108"/>
      <c r="J4" s="12" t="s">
        <v>10</v>
      </c>
      <c r="K4" s="109" t="s">
        <v>9</v>
      </c>
      <c r="L4" s="109"/>
      <c r="M4" s="10" t="s">
        <v>8</v>
      </c>
      <c r="N4" s="110" t="s">
        <v>9</v>
      </c>
      <c r="O4" s="110"/>
      <c r="P4" s="12" t="s">
        <v>10</v>
      </c>
      <c r="Q4" s="111" t="s">
        <v>9</v>
      </c>
      <c r="R4" s="111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11</v>
      </c>
      <c r="I5" s="19" t="s">
        <v>12</v>
      </c>
      <c r="J5" s="19"/>
      <c r="K5" s="14" t="s">
        <v>11</v>
      </c>
      <c r="L5" s="16" t="s">
        <v>12</v>
      </c>
      <c r="M5" s="17"/>
      <c r="N5" s="14" t="s">
        <v>11</v>
      </c>
      <c r="O5" s="19" t="s">
        <v>12</v>
      </c>
      <c r="P5" s="19"/>
      <c r="Q5" s="14" t="s">
        <v>11</v>
      </c>
      <c r="R5" s="20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21" t="s">
        <v>13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14</v>
      </c>
      <c r="I6" s="28">
        <v>-2.0054122123718399</v>
      </c>
      <c r="J6" s="29">
        <v>37975255</v>
      </c>
      <c r="K6" s="27" t="s">
        <v>14</v>
      </c>
      <c r="L6" s="30">
        <v>-7.0031872407907301</v>
      </c>
      <c r="M6" s="26">
        <v>1491575</v>
      </c>
      <c r="N6" s="27" t="s">
        <v>14</v>
      </c>
      <c r="O6" s="28">
        <v>-4.3719963481748598</v>
      </c>
      <c r="P6" s="29">
        <v>287774</v>
      </c>
      <c r="Q6" s="27" t="s">
        <v>14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21" t="s">
        <v>15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14</v>
      </c>
      <c r="I7" s="28">
        <f t="shared" ref="I7:I17" si="0">(G7-G6)/G6*100</f>
        <v>-5.0828358146036905</v>
      </c>
      <c r="J7" s="29">
        <v>31985029</v>
      </c>
      <c r="K7" s="27" t="s">
        <v>14</v>
      </c>
      <c r="L7" s="30">
        <f t="shared" ref="L7:L17" si="1">(J7-J6)/J6*100</f>
        <v>-15.774024427222411</v>
      </c>
      <c r="M7" s="26">
        <v>994301</v>
      </c>
      <c r="N7" s="27" t="s">
        <v>14</v>
      </c>
      <c r="O7" s="28">
        <f t="shared" ref="O7:O17" si="2">(M7-M6)/M6*100</f>
        <v>-33.338853225617214</v>
      </c>
      <c r="P7" s="29">
        <v>177583</v>
      </c>
      <c r="Q7" s="27" t="s">
        <v>14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21" t="s">
        <v>16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14</v>
      </c>
      <c r="I8" s="28">
        <f t="shared" si="0"/>
        <v>-2.7310363977981229</v>
      </c>
      <c r="J8" s="29">
        <v>28227955</v>
      </c>
      <c r="K8" s="27" t="s">
        <v>14</v>
      </c>
      <c r="L8" s="30">
        <f t="shared" si="1"/>
        <v>-11.746351707231529</v>
      </c>
      <c r="M8" s="26">
        <v>746108</v>
      </c>
      <c r="N8" s="27" t="s">
        <v>14</v>
      </c>
      <c r="O8" s="28">
        <f t="shared" si="2"/>
        <v>-24.961555907114647</v>
      </c>
      <c r="P8" s="29">
        <v>139949</v>
      </c>
      <c r="Q8" s="27" t="s">
        <v>14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21" t="s">
        <v>17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14</v>
      </c>
      <c r="I9" s="28">
        <f t="shared" si="0"/>
        <v>0.81450746651684902</v>
      </c>
      <c r="J9" s="29">
        <v>26597340</v>
      </c>
      <c r="K9" s="27" t="s">
        <v>14</v>
      </c>
      <c r="L9" s="30">
        <f t="shared" si="1"/>
        <v>-5.776596285490748</v>
      </c>
      <c r="M9" s="26">
        <v>619845</v>
      </c>
      <c r="N9" s="27" t="s">
        <v>14</v>
      </c>
      <c r="O9" s="28">
        <f t="shared" si="2"/>
        <v>-16.922885158716969</v>
      </c>
      <c r="P9" s="29">
        <v>142138</v>
      </c>
      <c r="Q9" s="27" t="s">
        <v>14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21" t="s">
        <v>18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14</v>
      </c>
      <c r="I10" s="28">
        <f t="shared" si="0"/>
        <v>-3.1930492088075706</v>
      </c>
      <c r="J10" s="29">
        <v>23961673</v>
      </c>
      <c r="K10" s="27" t="s">
        <v>14</v>
      </c>
      <c r="L10" s="30">
        <f t="shared" si="1"/>
        <v>-9.9095135077417513</v>
      </c>
      <c r="M10" s="26">
        <v>620817</v>
      </c>
      <c r="N10" s="27" t="s">
        <v>14</v>
      </c>
      <c r="O10" s="28">
        <f t="shared" si="2"/>
        <v>0.15681339689761151</v>
      </c>
      <c r="P10" s="29">
        <v>139687</v>
      </c>
      <c r="Q10" s="27" t="s">
        <v>14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21" t="s">
        <v>19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14</v>
      </c>
      <c r="I11" s="28">
        <f t="shared" si="0"/>
        <v>-3.4538706732990678</v>
      </c>
      <c r="J11" s="29">
        <v>23879346</v>
      </c>
      <c r="K11" s="27" t="s">
        <v>14</v>
      </c>
      <c r="L11" s="30">
        <f t="shared" si="1"/>
        <v>-0.34357784617125858</v>
      </c>
      <c r="M11" s="26">
        <v>727209</v>
      </c>
      <c r="N11" s="27" t="s">
        <v>14</v>
      </c>
      <c r="O11" s="28">
        <f t="shared" si="2"/>
        <v>17.137417306549274</v>
      </c>
      <c r="P11" s="29">
        <v>152312</v>
      </c>
      <c r="Q11" s="27" t="s">
        <v>14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21" t="s">
        <v>20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14</v>
      </c>
      <c r="I12" s="28">
        <f t="shared" si="0"/>
        <v>-3.0809008463820344</v>
      </c>
      <c r="J12" s="29">
        <v>22526892</v>
      </c>
      <c r="K12" s="27" t="s">
        <v>14</v>
      </c>
      <c r="L12" s="30">
        <f t="shared" si="1"/>
        <v>-5.6636978248901793</v>
      </c>
      <c r="M12" s="26">
        <v>625228</v>
      </c>
      <c r="N12" s="27" t="s">
        <v>14</v>
      </c>
      <c r="O12" s="28">
        <f t="shared" si="2"/>
        <v>-14.023616319379986</v>
      </c>
      <c r="P12" s="29">
        <v>143319</v>
      </c>
      <c r="Q12" s="27" t="s">
        <v>14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21" t="s">
        <v>21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14</v>
      </c>
      <c r="I13" s="28">
        <f t="shared" si="0"/>
        <v>-6.8788793975034093</v>
      </c>
      <c r="J13" s="29">
        <v>20581258</v>
      </c>
      <c r="K13" s="27" t="s">
        <v>14</v>
      </c>
      <c r="L13" s="30">
        <f t="shared" si="1"/>
        <v>-8.6369393523083424</v>
      </c>
      <c r="M13" s="26">
        <v>511639</v>
      </c>
      <c r="N13" s="27" t="s">
        <v>14</v>
      </c>
      <c r="O13" s="28">
        <f t="shared" si="2"/>
        <v>-18.167612454976425</v>
      </c>
      <c r="P13" s="29">
        <v>136783</v>
      </c>
      <c r="Q13" s="27" t="s">
        <v>14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21" t="s">
        <v>22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14</v>
      </c>
      <c r="I14" s="28">
        <f t="shared" si="0"/>
        <v>-9.7383580283852549</v>
      </c>
      <c r="J14" s="29">
        <v>17687308</v>
      </c>
      <c r="K14" s="27" t="s">
        <v>14</v>
      </c>
      <c r="L14" s="30">
        <f t="shared" si="1"/>
        <v>-14.061093835955024</v>
      </c>
      <c r="M14" s="26">
        <v>360291</v>
      </c>
      <c r="N14" s="27" t="s">
        <v>14</v>
      </c>
      <c r="O14" s="28">
        <f t="shared" si="2"/>
        <v>-29.581013175305245</v>
      </c>
      <c r="P14" s="29">
        <v>93370</v>
      </c>
      <c r="Q14" s="27" t="s">
        <v>14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21" t="s">
        <v>23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14</v>
      </c>
      <c r="I15" s="28">
        <f t="shared" si="0"/>
        <v>0.79605690799883955</v>
      </c>
      <c r="J15" s="29">
        <v>19008366</v>
      </c>
      <c r="K15" s="27" t="s">
        <v>14</v>
      </c>
      <c r="L15" s="30">
        <f t="shared" si="1"/>
        <v>7.4689602284304657</v>
      </c>
      <c r="M15" s="26">
        <v>228061</v>
      </c>
      <c r="N15" s="27" t="s">
        <v>14</v>
      </c>
      <c r="O15" s="28">
        <f t="shared" si="2"/>
        <v>-36.700889003610968</v>
      </c>
      <c r="P15" s="29">
        <v>62584</v>
      </c>
      <c r="Q15" s="27" t="s">
        <v>14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21" t="s">
        <v>24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14</v>
      </c>
      <c r="I16" s="28">
        <f t="shared" si="0"/>
        <v>-3.9237430825252981</v>
      </c>
      <c r="J16" s="29">
        <v>19193503</v>
      </c>
      <c r="K16" s="27" t="s">
        <v>14</v>
      </c>
      <c r="L16" s="30">
        <f t="shared" si="1"/>
        <v>0.97397640596777224</v>
      </c>
      <c r="M16" s="26">
        <v>200365</v>
      </c>
      <c r="N16" s="27" t="s">
        <v>14</v>
      </c>
      <c r="O16" s="28">
        <f t="shared" si="2"/>
        <v>-12.144119336493308</v>
      </c>
      <c r="P16" s="29">
        <v>69827</v>
      </c>
      <c r="Q16" s="27" t="s">
        <v>14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21" t="s">
        <v>25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14</v>
      </c>
      <c r="I17" s="28">
        <f t="shared" si="0"/>
        <v>-2.4574418581988824</v>
      </c>
      <c r="J17" s="29">
        <v>18270221</v>
      </c>
      <c r="K17" s="27" t="s">
        <v>14</v>
      </c>
      <c r="L17" s="30">
        <f t="shared" si="1"/>
        <v>-4.8103881818759193</v>
      </c>
      <c r="M17" s="26">
        <v>207933</v>
      </c>
      <c r="N17" s="27" t="s">
        <v>14</v>
      </c>
      <c r="O17" s="28">
        <f t="shared" si="2"/>
        <v>3.7771067801262692</v>
      </c>
      <c r="P17" s="29">
        <v>70155</v>
      </c>
      <c r="Q17" s="27" t="s">
        <v>14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26</v>
      </c>
      <c r="C18" s="33"/>
      <c r="D18" s="23">
        <v>0.15</v>
      </c>
      <c r="E18" s="31">
        <v>0.26</v>
      </c>
      <c r="F18" s="34" t="s">
        <v>27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28</v>
      </c>
      <c r="C19" s="33" t="s">
        <v>29</v>
      </c>
      <c r="D19" s="23">
        <v>0.14000000000000001</v>
      </c>
      <c r="E19" s="31">
        <v>0.24</v>
      </c>
      <c r="F19" s="34" t="s">
        <v>30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31</v>
      </c>
      <c r="C20" s="33"/>
      <c r="D20" s="23">
        <v>0.16</v>
      </c>
      <c r="E20" s="31">
        <v>0.32</v>
      </c>
      <c r="F20" s="34" t="s">
        <v>32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33</v>
      </c>
      <c r="C22" s="33"/>
      <c r="D22" s="23">
        <v>0.18</v>
      </c>
      <c r="E22" s="31">
        <v>0.28999999999999998</v>
      </c>
      <c r="F22" s="34" t="s">
        <v>34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35</v>
      </c>
      <c r="C23" s="33"/>
      <c r="D23" s="23">
        <v>0.16</v>
      </c>
      <c r="E23" s="31">
        <v>0.35</v>
      </c>
      <c r="F23" s="34" t="s">
        <v>36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32" t="s">
        <v>37</v>
      </c>
      <c r="C24" s="33"/>
      <c r="D24" s="23">
        <v>0.17</v>
      </c>
      <c r="E24" s="31">
        <v>0.56999999999999995</v>
      </c>
      <c r="F24" s="34" t="s">
        <v>27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38</v>
      </c>
      <c r="C26" s="33"/>
      <c r="D26" s="23">
        <v>0.18</v>
      </c>
      <c r="E26" s="31">
        <v>0.32</v>
      </c>
      <c r="F26" s="34" t="s">
        <v>39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40</v>
      </c>
      <c r="C27" s="33"/>
      <c r="D27" s="23">
        <v>0.16</v>
      </c>
      <c r="E27" s="31">
        <v>0.34</v>
      </c>
      <c r="F27" s="34" t="s">
        <v>32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41</v>
      </c>
      <c r="C28" s="33"/>
      <c r="D28" s="23">
        <v>0.18</v>
      </c>
      <c r="E28" s="31">
        <v>0.38</v>
      </c>
      <c r="F28" s="34" t="s">
        <v>27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42</v>
      </c>
      <c r="C30" s="33"/>
      <c r="D30" s="23">
        <v>0.19</v>
      </c>
      <c r="E30" s="31">
        <v>0.42</v>
      </c>
      <c r="F30" s="34" t="s">
        <v>43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44</v>
      </c>
      <c r="C31" s="33"/>
      <c r="D31" s="23">
        <v>0.19</v>
      </c>
      <c r="E31" s="31">
        <v>0.39</v>
      </c>
      <c r="F31" s="34" t="s">
        <v>45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46</v>
      </c>
      <c r="C32" s="33"/>
      <c r="D32" s="23">
        <v>0.2</v>
      </c>
      <c r="E32" s="31">
        <v>0.45</v>
      </c>
      <c r="F32" s="34" t="s">
        <v>47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48</v>
      </c>
      <c r="C34" s="33" t="s">
        <v>29</v>
      </c>
      <c r="D34" s="23">
        <v>0.16</v>
      </c>
      <c r="E34" s="31">
        <v>0.38</v>
      </c>
      <c r="F34" s="34" t="s">
        <v>49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28</v>
      </c>
      <c r="C35" s="33"/>
      <c r="D35" s="23">
        <v>0.18</v>
      </c>
      <c r="E35" s="31">
        <v>0.35</v>
      </c>
      <c r="F35" s="34" t="s">
        <v>43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32" t="s">
        <v>31</v>
      </c>
      <c r="C36" s="33"/>
      <c r="D36" s="23">
        <v>0.19</v>
      </c>
      <c r="E36" s="31">
        <v>0.39</v>
      </c>
      <c r="F36" s="34" t="s">
        <v>50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33</v>
      </c>
      <c r="C38" s="33"/>
      <c r="D38" s="23">
        <v>0.18</v>
      </c>
      <c r="E38" s="31">
        <v>0.36</v>
      </c>
      <c r="F38" s="34" t="s">
        <v>51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35</v>
      </c>
      <c r="C39" s="33"/>
      <c r="D39" s="23">
        <v>0.18</v>
      </c>
      <c r="E39" s="31">
        <v>0.4</v>
      </c>
      <c r="F39" s="34" t="s">
        <v>45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37</v>
      </c>
      <c r="C40" s="33"/>
      <c r="D40" s="23">
        <v>0.2</v>
      </c>
      <c r="E40" s="31">
        <v>0.48</v>
      </c>
      <c r="F40" s="34" t="s">
        <v>39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38</v>
      </c>
      <c r="C42" s="33"/>
      <c r="D42" s="23">
        <v>0.18</v>
      </c>
      <c r="E42" s="31">
        <v>0.41</v>
      </c>
      <c r="F42" s="34" t="s">
        <v>52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40</v>
      </c>
      <c r="C43" s="33"/>
      <c r="D43" s="23">
        <v>0.18</v>
      </c>
      <c r="E43" s="31">
        <v>0.45</v>
      </c>
      <c r="F43" s="34" t="s">
        <v>45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32" t="s">
        <v>41</v>
      </c>
      <c r="C44" s="33"/>
      <c r="D44" s="23">
        <v>0.18</v>
      </c>
      <c r="E44" s="31">
        <v>0.35</v>
      </c>
      <c r="F44" s="34" t="s">
        <v>53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42</v>
      </c>
      <c r="C46" s="33"/>
      <c r="D46" s="23">
        <v>0.18</v>
      </c>
      <c r="E46" s="31">
        <v>0.38</v>
      </c>
      <c r="F46" s="34" t="s">
        <v>52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44</v>
      </c>
      <c r="C47" s="33"/>
      <c r="D47" s="23">
        <v>0.18</v>
      </c>
      <c r="E47" s="31">
        <v>0.34</v>
      </c>
      <c r="F47" s="34" t="s">
        <v>45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46</v>
      </c>
      <c r="C48" s="33"/>
      <c r="D48" s="23">
        <v>0.19</v>
      </c>
      <c r="E48" s="31">
        <v>0.32</v>
      </c>
      <c r="F48" s="34" t="s">
        <v>39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54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14</v>
      </c>
      <c r="I49" s="36">
        <v>-0.32476262777059101</v>
      </c>
      <c r="J49" s="37">
        <v>18469438</v>
      </c>
      <c r="K49" s="27" t="s">
        <v>14</v>
      </c>
      <c r="L49" s="38">
        <v>1.0903918458348201</v>
      </c>
      <c r="M49" s="35">
        <v>199620</v>
      </c>
      <c r="N49" s="27" t="s">
        <v>14</v>
      </c>
      <c r="O49" s="36">
        <v>-3.9979224076986299</v>
      </c>
      <c r="P49" s="37">
        <v>75942</v>
      </c>
      <c r="Q49" s="27" t="s">
        <v>14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21" t="s">
        <v>55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14</v>
      </c>
      <c r="I50" s="36">
        <v>-4.4633305526810299</v>
      </c>
      <c r="J50" s="37">
        <v>18468610</v>
      </c>
      <c r="K50" s="27" t="s">
        <v>14</v>
      </c>
      <c r="L50" s="38">
        <v>-4.48308172668816E-3</v>
      </c>
      <c r="M50" s="35">
        <v>182964</v>
      </c>
      <c r="N50" s="27" t="s">
        <v>14</v>
      </c>
      <c r="O50" s="36">
        <v>-8.3438533213104904</v>
      </c>
      <c r="P50" s="37">
        <v>84301</v>
      </c>
      <c r="Q50" s="27" t="s">
        <v>14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4.1" hidden="1" customHeight="1" x14ac:dyDescent="0.25">
      <c r="B51" s="32" t="s">
        <v>56</v>
      </c>
      <c r="C51" s="33"/>
      <c r="D51" s="23">
        <v>0.16</v>
      </c>
      <c r="E51" s="31">
        <v>0.36</v>
      </c>
      <c r="F51" s="34" t="s">
        <v>52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14</v>
      </c>
      <c r="O51" s="36">
        <f>(M51-M34)/M34*100</f>
        <v>6.3585359337429868</v>
      </c>
      <c r="P51" s="37">
        <v>6760</v>
      </c>
      <c r="Q51" s="27" t="s">
        <v>14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28</v>
      </c>
      <c r="C52" s="33" t="s">
        <v>29</v>
      </c>
      <c r="D52" s="23">
        <v>0.16</v>
      </c>
      <c r="E52" s="31">
        <v>0.34</v>
      </c>
      <c r="F52" s="34" t="s">
        <v>30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31</v>
      </c>
      <c r="C53" s="33"/>
      <c r="D53" s="23">
        <v>0.17</v>
      </c>
      <c r="E53" s="31">
        <v>0.39</v>
      </c>
      <c r="F53" s="34" t="s">
        <v>27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32" t="s">
        <v>33</v>
      </c>
      <c r="C55" s="33"/>
      <c r="D55" s="23">
        <v>0.18</v>
      </c>
      <c r="E55" s="31">
        <v>0.45</v>
      </c>
      <c r="F55" s="34" t="s">
        <v>51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35</v>
      </c>
      <c r="C56" s="33"/>
      <c r="D56" s="23">
        <v>0.18</v>
      </c>
      <c r="E56" s="31">
        <v>0.48</v>
      </c>
      <c r="F56" s="34" t="s">
        <v>45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32" t="s">
        <v>37</v>
      </c>
      <c r="C57" s="33"/>
      <c r="D57" s="23">
        <v>0.18</v>
      </c>
      <c r="E57" s="31">
        <v>0.39</v>
      </c>
      <c r="F57" s="34" t="s">
        <v>34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32" t="s">
        <v>38</v>
      </c>
      <c r="C59" s="33"/>
      <c r="D59" s="23">
        <v>0.17</v>
      </c>
      <c r="E59" s="31">
        <v>0.38</v>
      </c>
      <c r="F59" s="34" t="s">
        <v>32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32" t="s">
        <v>40</v>
      </c>
      <c r="C60" s="33"/>
      <c r="D60" s="23">
        <v>0.19</v>
      </c>
      <c r="E60" s="31">
        <v>0.4</v>
      </c>
      <c r="F60" s="34" t="s">
        <v>39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32" t="s">
        <v>41</v>
      </c>
      <c r="C61" s="33"/>
      <c r="D61" s="23">
        <v>0.18</v>
      </c>
      <c r="E61" s="31">
        <v>0.45</v>
      </c>
      <c r="F61" s="34" t="s">
        <v>51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32" t="s">
        <v>42</v>
      </c>
      <c r="C63" s="33"/>
      <c r="D63" s="23">
        <v>0.18</v>
      </c>
      <c r="E63" s="31">
        <v>0.43</v>
      </c>
      <c r="F63" s="34" t="s">
        <v>45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32" t="s">
        <v>44</v>
      </c>
      <c r="C64" s="33"/>
      <c r="D64" s="23">
        <v>0.18</v>
      </c>
      <c r="E64" s="31">
        <v>0.37</v>
      </c>
      <c r="F64" s="34" t="s">
        <v>39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32" t="s">
        <v>46</v>
      </c>
      <c r="C65" s="33"/>
      <c r="D65" s="23">
        <v>0.17</v>
      </c>
      <c r="E65" s="31">
        <v>0.46</v>
      </c>
      <c r="F65" s="34" t="s">
        <v>52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21" t="s">
        <v>57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14</v>
      </c>
      <c r="I66" s="36">
        <v>-4.1845516772141398</v>
      </c>
      <c r="J66" s="37">
        <v>18014292</v>
      </c>
      <c r="K66" s="27" t="s">
        <v>14</v>
      </c>
      <c r="L66" s="38">
        <v>-2.45994690450445</v>
      </c>
      <c r="M66" s="35">
        <v>191442</v>
      </c>
      <c r="N66" s="27" t="s">
        <v>14</v>
      </c>
      <c r="O66" s="36">
        <v>4.6336984324785204</v>
      </c>
      <c r="P66" s="37">
        <v>93400</v>
      </c>
      <c r="Q66" s="27" t="s">
        <v>14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21" t="s">
        <v>58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14</v>
      </c>
      <c r="I67" s="36">
        <f>(G67-G66)/G66*100</f>
        <v>-6.4946302593015135</v>
      </c>
      <c r="J67" s="37">
        <v>16138067</v>
      </c>
      <c r="K67" s="27" t="s">
        <v>14</v>
      </c>
      <c r="L67" s="38">
        <f>(J67-J66)/J66*100</f>
        <v>-10.415202551396414</v>
      </c>
      <c r="M67" s="35">
        <v>186204</v>
      </c>
      <c r="N67" s="27" t="s">
        <v>14</v>
      </c>
      <c r="O67" s="36">
        <f>(M67-M66)/M66*100</f>
        <v>-2.7360767229761498</v>
      </c>
      <c r="P67" s="37">
        <v>99042</v>
      </c>
      <c r="Q67" s="27" t="s">
        <v>14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21" t="s">
        <v>59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14</v>
      </c>
      <c r="I68" s="36">
        <v>-3.26</v>
      </c>
      <c r="J68" s="37">
        <v>16089267</v>
      </c>
      <c r="K68" s="27" t="s">
        <v>14</v>
      </c>
      <c r="L68" s="38">
        <v>-0.35</v>
      </c>
      <c r="M68" s="35">
        <v>167129</v>
      </c>
      <c r="N68" s="27" t="s">
        <v>14</v>
      </c>
      <c r="O68" s="36">
        <v>-10.24</v>
      </c>
      <c r="P68" s="37">
        <v>83131</v>
      </c>
      <c r="Q68" s="27" t="s">
        <v>14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21" t="s">
        <v>73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14</v>
      </c>
      <c r="I69" s="36">
        <v>-6.63</v>
      </c>
      <c r="J69" s="37">
        <v>15916923</v>
      </c>
      <c r="K69" s="27" t="s">
        <v>14</v>
      </c>
      <c r="L69" s="38">
        <v>-1.07</v>
      </c>
      <c r="M69" s="35">
        <v>125260</v>
      </c>
      <c r="N69" s="27" t="s">
        <v>14</v>
      </c>
      <c r="O69" s="36">
        <v>-25.05</v>
      </c>
      <c r="P69" s="37">
        <v>69745</v>
      </c>
      <c r="Q69" s="27" t="s">
        <v>14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21" t="s">
        <v>74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14</v>
      </c>
      <c r="I70" s="36">
        <v>-5.54</v>
      </c>
      <c r="J70" s="37">
        <v>14935624</v>
      </c>
      <c r="K70" s="27" t="s">
        <v>14</v>
      </c>
      <c r="L70" s="38">
        <v>-6.17</v>
      </c>
      <c r="M70" s="35">
        <v>98957</v>
      </c>
      <c r="N70" s="27" t="s">
        <v>14</v>
      </c>
      <c r="O70" s="36">
        <v>-21</v>
      </c>
      <c r="P70" s="37">
        <v>57368</v>
      </c>
      <c r="Q70" s="27" t="s">
        <v>14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32" t="s">
        <v>75</v>
      </c>
      <c r="C72" s="33"/>
      <c r="D72" s="23">
        <v>0.11</v>
      </c>
      <c r="E72" s="31">
        <v>0.37</v>
      </c>
      <c r="F72" s="34" t="s">
        <v>63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32" t="s">
        <v>76</v>
      </c>
      <c r="C73" s="33" t="s">
        <v>29</v>
      </c>
      <c r="D73" s="23">
        <v>0.12</v>
      </c>
      <c r="E73" s="31">
        <v>0.35</v>
      </c>
      <c r="F73" s="34" t="s">
        <v>64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32" t="s">
        <v>77</v>
      </c>
      <c r="C74" s="33"/>
      <c r="D74" s="23">
        <v>0.12</v>
      </c>
      <c r="E74" s="31">
        <v>0.33</v>
      </c>
      <c r="F74" s="34" t="s">
        <v>65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32" t="s">
        <v>78</v>
      </c>
      <c r="C76" s="33"/>
      <c r="D76" s="23">
        <v>0.12</v>
      </c>
      <c r="E76" s="31">
        <v>0.4</v>
      </c>
      <c r="F76" s="34" t="s">
        <v>66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32" t="s">
        <v>79</v>
      </c>
      <c r="C77" s="33"/>
      <c r="D77" s="23">
        <v>0.12</v>
      </c>
      <c r="E77" s="31">
        <v>0.38</v>
      </c>
      <c r="F77" s="34" t="s">
        <v>67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32" t="s">
        <v>80</v>
      </c>
      <c r="C78" s="33"/>
      <c r="D78" s="23">
        <v>0.13</v>
      </c>
      <c r="E78" s="31">
        <v>0.36</v>
      </c>
      <c r="F78" s="34" t="s">
        <v>68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32" t="s">
        <v>81</v>
      </c>
      <c r="C80" s="33"/>
      <c r="D80" s="23">
        <v>0.11</v>
      </c>
      <c r="E80" s="31">
        <v>0.39</v>
      </c>
      <c r="F80" s="34" t="s">
        <v>63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32" t="s">
        <v>82</v>
      </c>
      <c r="C81" s="33"/>
      <c r="D81" s="23">
        <v>0.12</v>
      </c>
      <c r="E81" s="31">
        <v>0.36</v>
      </c>
      <c r="F81" s="34" t="s">
        <v>69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32" t="s">
        <v>83</v>
      </c>
      <c r="C82" s="33"/>
      <c r="D82" s="23">
        <v>0.1</v>
      </c>
      <c r="E82" s="31">
        <v>0.34</v>
      </c>
      <c r="F82" s="34" t="s">
        <v>70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32" t="s">
        <v>84</v>
      </c>
      <c r="C84" s="33"/>
      <c r="D84" s="23">
        <v>0.13</v>
      </c>
      <c r="E84" s="31">
        <v>0.5</v>
      </c>
      <c r="F84" s="34" t="s">
        <v>67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32" t="s">
        <v>85</v>
      </c>
      <c r="C85" s="33"/>
      <c r="D85" s="23">
        <v>0.12</v>
      </c>
      <c r="E85" s="31">
        <v>0.36</v>
      </c>
      <c r="F85" s="34" t="s">
        <v>69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32" t="s">
        <v>86</v>
      </c>
      <c r="C86" s="33"/>
      <c r="D86" s="23">
        <v>0.11</v>
      </c>
      <c r="E86" s="31">
        <v>0.45</v>
      </c>
      <c r="F86" s="34" t="s">
        <v>71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21" t="s">
        <v>109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14</v>
      </c>
      <c r="I87" s="36">
        <v>-10.02</v>
      </c>
      <c r="J87" s="37">
        <v>13970707</v>
      </c>
      <c r="K87" s="27" t="s">
        <v>14</v>
      </c>
      <c r="L87" s="38">
        <v>-6.46</v>
      </c>
      <c r="M87" s="35">
        <v>69701</v>
      </c>
      <c r="N87" s="27" t="s">
        <v>14</v>
      </c>
      <c r="O87" s="36">
        <v>-29.56</v>
      </c>
      <c r="P87" s="37">
        <v>43684</v>
      </c>
      <c r="Q87" s="27" t="s">
        <v>14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32" t="s">
        <v>72</v>
      </c>
      <c r="C89" s="50" t="s">
        <v>29</v>
      </c>
      <c r="D89" s="23">
        <v>0.1</v>
      </c>
      <c r="E89" s="31">
        <v>0.32</v>
      </c>
      <c r="F89" s="34" t="s">
        <v>87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32" t="s">
        <v>88</v>
      </c>
      <c r="C90" s="50"/>
      <c r="D90" s="23">
        <v>0.1</v>
      </c>
      <c r="E90" s="31">
        <v>0.28000000000000003</v>
      </c>
      <c r="F90" s="34" t="s">
        <v>89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32" t="s">
        <v>90</v>
      </c>
      <c r="C91" s="50"/>
      <c r="D91" s="23">
        <v>0.1</v>
      </c>
      <c r="E91" s="31">
        <v>0.34</v>
      </c>
      <c r="F91" s="34" t="s">
        <v>91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32"/>
      <c r="C92" s="50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32" t="s">
        <v>92</v>
      </c>
      <c r="C93" s="50"/>
      <c r="D93" s="23">
        <v>0.12</v>
      </c>
      <c r="E93" s="31">
        <v>0.33</v>
      </c>
      <c r="F93" s="34" t="s">
        <v>93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32" t="s">
        <v>94</v>
      </c>
      <c r="C94" s="50"/>
      <c r="D94" s="23">
        <v>0.1</v>
      </c>
      <c r="E94" s="31">
        <v>0.31</v>
      </c>
      <c r="F94" s="34" t="s">
        <v>95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32" t="s">
        <v>96</v>
      </c>
      <c r="C95" s="50"/>
      <c r="D95" s="23">
        <v>0.09</v>
      </c>
      <c r="E95" s="31">
        <v>0.4</v>
      </c>
      <c r="F95" s="34" t="s">
        <v>97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32"/>
      <c r="C96" s="50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32" t="s">
        <v>98</v>
      </c>
      <c r="C97" s="50"/>
      <c r="D97" s="23">
        <v>0.08</v>
      </c>
      <c r="E97" s="31">
        <v>0.25</v>
      </c>
      <c r="F97" s="34" t="s">
        <v>99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32" t="s">
        <v>100</v>
      </c>
      <c r="C98" s="50"/>
      <c r="D98" s="23">
        <v>0.09</v>
      </c>
      <c r="E98" s="31">
        <v>0.3</v>
      </c>
      <c r="F98" s="34" t="s">
        <v>101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32" t="s">
        <v>103</v>
      </c>
      <c r="C99" s="50"/>
      <c r="D99" s="23">
        <v>0.08</v>
      </c>
      <c r="E99" s="31">
        <v>0.28000000000000003</v>
      </c>
      <c r="F99" s="34" t="s">
        <v>102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32"/>
      <c r="C100" s="50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32" t="s">
        <v>84</v>
      </c>
      <c r="C101" s="50"/>
      <c r="D101" s="23">
        <v>0.1</v>
      </c>
      <c r="E101" s="31">
        <v>0.3</v>
      </c>
      <c r="F101" s="34" t="s">
        <v>104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32" t="s">
        <v>105</v>
      </c>
      <c r="C102" s="50"/>
      <c r="D102" s="23">
        <v>0.08</v>
      </c>
      <c r="E102" s="31">
        <v>0.31</v>
      </c>
      <c r="F102" s="34" t="s">
        <v>106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32" t="s">
        <v>107</v>
      </c>
      <c r="C103" s="50"/>
      <c r="D103" s="23">
        <v>0.09</v>
      </c>
      <c r="E103" s="31">
        <v>0.32</v>
      </c>
      <c r="F103" s="34" t="s">
        <v>108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32"/>
      <c r="C104" s="50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5" customFormat="1" ht="14.1" customHeight="1" x14ac:dyDescent="0.25">
      <c r="A105" s="52"/>
      <c r="B105" s="66" t="s">
        <v>124</v>
      </c>
      <c r="C105" s="67"/>
      <c r="D105" s="58">
        <f>M105 / G105*100</f>
        <v>7.3832672852743059E-2</v>
      </c>
      <c r="E105" s="59">
        <f>P105/J105*100</f>
        <v>0.25776002930249414</v>
      </c>
      <c r="F105" s="60">
        <f>20+16+22+19+21+21+22+22+21+20+22+22</f>
        <v>248</v>
      </c>
      <c r="G105" s="61">
        <f>G107+G108+G109+G111+G112+G113+G115+G116+G117+G119+G120+G121</f>
        <v>68917998</v>
      </c>
      <c r="H105" s="62"/>
      <c r="I105" s="63">
        <f>(G105-G87)/G87*100</f>
        <v>-8.3634234557997171</v>
      </c>
      <c r="J105" s="64">
        <f>J107+J108+J109+J111+J112+J113+J115+J116+J117+J119+J120+J121</f>
        <v>14011094</v>
      </c>
      <c r="K105" s="62"/>
      <c r="L105" s="63">
        <f>(J105-J87)/J87*100</f>
        <v>0.28908343722332736</v>
      </c>
      <c r="M105" s="61">
        <f>M107+M108+M109+M111+M112+M113+M115+M116+M117+M119+M120+M121</f>
        <v>50884</v>
      </c>
      <c r="N105" s="62"/>
      <c r="O105" s="63">
        <f>(M105-M87)/M87*100</f>
        <v>-26.99674323180442</v>
      </c>
      <c r="P105" s="64">
        <f>P107+P108+P109+P111+P112+P113+P115+P116+P117+P119+P120+P121</f>
        <v>36115</v>
      </c>
      <c r="Q105" s="62"/>
      <c r="R105" s="65">
        <f>(P105-P87)/P87*100</f>
        <v>-17.326710008241005</v>
      </c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</row>
    <row r="106" spans="1:49" ht="6" customHeight="1" x14ac:dyDescent="0.25">
      <c r="A106" s="1"/>
      <c r="B106" s="56"/>
      <c r="C106" s="50"/>
      <c r="D106" s="23"/>
      <c r="E106" s="31"/>
      <c r="F106" s="34"/>
      <c r="G106" s="35"/>
      <c r="H106" s="36"/>
      <c r="I106" s="36"/>
      <c r="J106" s="37"/>
      <c r="K106" s="36"/>
      <c r="L106" s="36"/>
      <c r="M106" s="35"/>
      <c r="N106" s="36"/>
      <c r="O106" s="36"/>
      <c r="P106" s="37"/>
      <c r="Q106" s="36"/>
      <c r="R106" s="39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customHeight="1" x14ac:dyDescent="0.25">
      <c r="A107" s="1"/>
      <c r="B107" s="32" t="s">
        <v>110</v>
      </c>
      <c r="C107" s="50"/>
      <c r="D107" s="23">
        <v>0.08</v>
      </c>
      <c r="E107" s="31">
        <v>0.27</v>
      </c>
      <c r="F107" s="34" t="s">
        <v>89</v>
      </c>
      <c r="G107" s="35">
        <v>4849247</v>
      </c>
      <c r="H107" s="36">
        <v>-25.243512750041468</v>
      </c>
      <c r="I107" s="36">
        <v>-27.490389115589299</v>
      </c>
      <c r="J107" s="37">
        <v>1089108</v>
      </c>
      <c r="K107" s="36">
        <v>-15.855526909268185</v>
      </c>
      <c r="L107" s="36">
        <v>-4.2374043787918758</v>
      </c>
      <c r="M107" s="35">
        <v>3915</v>
      </c>
      <c r="N107" s="36">
        <v>-31.794425087108014</v>
      </c>
      <c r="O107" s="36">
        <v>-39.648527824880532</v>
      </c>
      <c r="P107" s="37">
        <v>2924</v>
      </c>
      <c r="Q107" s="36">
        <v>-29.863276565123531</v>
      </c>
      <c r="R107" s="39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customHeight="1" x14ac:dyDescent="0.25">
      <c r="A108" s="1"/>
      <c r="B108" s="32" t="s">
        <v>111</v>
      </c>
      <c r="C108" s="50" t="s">
        <v>29</v>
      </c>
      <c r="D108" s="23">
        <v>7.0000000000000007E-2</v>
      </c>
      <c r="E108" s="31">
        <v>0.24</v>
      </c>
      <c r="F108" s="34" t="s">
        <v>112</v>
      </c>
      <c r="G108" s="35">
        <v>5686534</v>
      </c>
      <c r="H108" s="36">
        <v>17.26633021580464</v>
      </c>
      <c r="I108" s="36">
        <v>22.357653165626278</v>
      </c>
      <c r="J108" s="37">
        <v>999767</v>
      </c>
      <c r="K108" s="36">
        <v>-8.2031350426220353</v>
      </c>
      <c r="L108" s="36">
        <v>3.4059515719816269</v>
      </c>
      <c r="M108" s="35">
        <v>3716</v>
      </c>
      <c r="N108" s="36">
        <v>-5.0830140485312896</v>
      </c>
      <c r="O108" s="36">
        <v>-20.54735941843062</v>
      </c>
      <c r="P108" s="37">
        <v>2375</v>
      </c>
      <c r="Q108" s="36">
        <v>-18.775649794801641</v>
      </c>
      <c r="R108" s="39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customHeight="1" x14ac:dyDescent="0.25">
      <c r="A109" s="1"/>
      <c r="B109" s="32" t="s">
        <v>113</v>
      </c>
      <c r="C109" s="50"/>
      <c r="D109" s="23">
        <v>7.0000000000000007E-2</v>
      </c>
      <c r="E109" s="31">
        <v>0.22</v>
      </c>
      <c r="F109" s="34" t="s">
        <v>91</v>
      </c>
      <c r="G109" s="35">
        <v>7589672</v>
      </c>
      <c r="H109" s="36">
        <v>33.467451350858006</v>
      </c>
      <c r="I109" s="36">
        <v>-4.3112603029013608</v>
      </c>
      <c r="J109" s="37">
        <v>1357585</v>
      </c>
      <c r="K109" s="36">
        <v>35.790139102410862</v>
      </c>
      <c r="L109" s="36">
        <v>-1.782846245337238</v>
      </c>
      <c r="M109" s="35">
        <v>5399</v>
      </c>
      <c r="N109" s="36">
        <v>45.290635091496235</v>
      </c>
      <c r="O109" s="36">
        <v>-33.973339855692799</v>
      </c>
      <c r="P109" s="37">
        <v>3048</v>
      </c>
      <c r="Q109" s="36">
        <v>28.336842105263159</v>
      </c>
      <c r="R109" s="39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customHeight="1" x14ac:dyDescent="0.25">
      <c r="A110" s="1"/>
      <c r="B110" s="32"/>
      <c r="C110" s="50"/>
      <c r="D110" s="23"/>
      <c r="E110" s="31"/>
      <c r="F110" s="34"/>
      <c r="G110" s="35"/>
      <c r="H110" s="36"/>
      <c r="I110" s="36"/>
      <c r="J110" s="37"/>
      <c r="K110" s="36"/>
      <c r="L110" s="36"/>
      <c r="M110" s="35"/>
      <c r="N110" s="36"/>
      <c r="O110" s="36"/>
      <c r="P110" s="37"/>
      <c r="Q110" s="36"/>
      <c r="R110" s="39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customHeight="1" x14ac:dyDescent="0.25">
      <c r="A111" s="1"/>
      <c r="B111" s="32" t="s">
        <v>78</v>
      </c>
      <c r="C111" s="50"/>
      <c r="D111" s="23">
        <v>0.09</v>
      </c>
      <c r="E111" s="31">
        <v>0.23</v>
      </c>
      <c r="F111" s="34" t="s">
        <v>104</v>
      </c>
      <c r="G111" s="35">
        <v>4304351</v>
      </c>
      <c r="H111" s="36">
        <v>-43.286732285663994</v>
      </c>
      <c r="I111" s="36">
        <v>-28.811106811017499</v>
      </c>
      <c r="J111" s="37">
        <v>1003349</v>
      </c>
      <c r="K111" s="36">
        <v>-26.093099142963421</v>
      </c>
      <c r="L111" s="36">
        <v>-8.1876712303697019</v>
      </c>
      <c r="M111" s="35">
        <v>3771</v>
      </c>
      <c r="N111" s="36">
        <v>-30.153732172624558</v>
      </c>
      <c r="O111" s="36">
        <v>-47.799003322259139</v>
      </c>
      <c r="P111" s="37">
        <v>2321</v>
      </c>
      <c r="Q111" s="36">
        <v>-23.851706036745409</v>
      </c>
      <c r="R111" s="39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customHeight="1" x14ac:dyDescent="0.25">
      <c r="A112" s="1"/>
      <c r="B112" s="32" t="s">
        <v>79</v>
      </c>
      <c r="C112" s="50"/>
      <c r="D112" s="23">
        <v>0.08</v>
      </c>
      <c r="E112" s="31">
        <v>0.27</v>
      </c>
      <c r="F112" s="34" t="s">
        <v>97</v>
      </c>
      <c r="G112" s="35">
        <v>7155996</v>
      </c>
      <c r="H112" s="36">
        <v>66.250289532614786</v>
      </c>
      <c r="I112" s="36">
        <v>51.623512421227133</v>
      </c>
      <c r="J112" s="37">
        <v>1299292</v>
      </c>
      <c r="K112" s="36">
        <v>29.49551950517716</v>
      </c>
      <c r="L112" s="36">
        <v>31.453269203141222</v>
      </c>
      <c r="M112" s="35">
        <v>6030</v>
      </c>
      <c r="N112" s="36">
        <v>59.904534606205253</v>
      </c>
      <c r="O112" s="36">
        <v>22.237989053314415</v>
      </c>
      <c r="P112" s="37">
        <v>3480</v>
      </c>
      <c r="Q112" s="36">
        <v>49.935372684187854</v>
      </c>
      <c r="R112" s="39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customHeight="1" x14ac:dyDescent="0.25">
      <c r="A113" s="1"/>
      <c r="B113" s="32" t="s">
        <v>114</v>
      </c>
      <c r="C113" s="50"/>
      <c r="D113" s="23">
        <v>0.08</v>
      </c>
      <c r="E113" s="31">
        <v>0.27</v>
      </c>
      <c r="F113" s="34" t="s">
        <v>115</v>
      </c>
      <c r="G113" s="35">
        <v>5585013</v>
      </c>
      <c r="H113" s="36">
        <v>-21.95338007455566</v>
      </c>
      <c r="I113" s="36">
        <v>-23.899992969111509</v>
      </c>
      <c r="J113" s="37">
        <v>1142277</v>
      </c>
      <c r="K113" s="36">
        <v>-12.084658413966991</v>
      </c>
      <c r="L113" s="36">
        <v>-8.059503754399719</v>
      </c>
      <c r="M113" s="35">
        <v>4552</v>
      </c>
      <c r="N113" s="36">
        <v>-24.510779436152571</v>
      </c>
      <c r="O113" s="36">
        <v>-28.371361132966165</v>
      </c>
      <c r="P113" s="37">
        <v>3093</v>
      </c>
      <c r="Q113" s="36">
        <v>-11.120689655172415</v>
      </c>
      <c r="R113" s="39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customHeight="1" x14ac:dyDescent="0.25">
      <c r="A114" s="1"/>
      <c r="B114" s="32"/>
      <c r="C114" s="50"/>
      <c r="D114" s="23"/>
      <c r="E114" s="31"/>
      <c r="F114" s="34"/>
      <c r="G114" s="35"/>
      <c r="H114" s="36"/>
      <c r="I114" s="36"/>
      <c r="J114" s="37"/>
      <c r="K114" s="36"/>
      <c r="L114" s="36"/>
      <c r="M114" s="35"/>
      <c r="N114" s="36"/>
      <c r="O114" s="36"/>
      <c r="P114" s="37"/>
      <c r="Q114" s="36"/>
      <c r="R114" s="39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customHeight="1" x14ac:dyDescent="0.25">
      <c r="A115" s="1"/>
      <c r="B115" s="32" t="s">
        <v>81</v>
      </c>
      <c r="C115" s="50"/>
      <c r="D115" s="23">
        <v>0.08</v>
      </c>
      <c r="E115" s="31">
        <v>0.24</v>
      </c>
      <c r="F115" s="34" t="s">
        <v>116</v>
      </c>
      <c r="G115" s="35">
        <v>4734953</v>
      </c>
      <c r="H115" s="36">
        <v>-15.220376389455136</v>
      </c>
      <c r="I115" s="36">
        <v>-27.653017678355418</v>
      </c>
      <c r="J115" s="37">
        <v>1101444</v>
      </c>
      <c r="K115" s="36">
        <v>-3.5747021081576533</v>
      </c>
      <c r="L115" s="36">
        <v>-13.948813542637541</v>
      </c>
      <c r="M115" s="35">
        <v>3731</v>
      </c>
      <c r="N115" s="36">
        <v>-18.036028119507908</v>
      </c>
      <c r="O115" s="36">
        <v>-27.511171556246357</v>
      </c>
      <c r="P115" s="37">
        <v>2626</v>
      </c>
      <c r="Q115" s="36">
        <v>-15.098609763983188</v>
      </c>
      <c r="R115" s="39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customHeight="1" x14ac:dyDescent="0.25">
      <c r="A116" s="1"/>
      <c r="B116" s="32" t="s">
        <v>117</v>
      </c>
      <c r="C116" s="50"/>
      <c r="D116" s="23">
        <v>0.06</v>
      </c>
      <c r="E116" s="31">
        <v>0.28000000000000003</v>
      </c>
      <c r="F116" s="34" t="s">
        <v>91</v>
      </c>
      <c r="G116" s="35">
        <v>6840239</v>
      </c>
      <c r="H116" s="36">
        <v>44.462658869053193</v>
      </c>
      <c r="I116" s="36">
        <v>12.606721596193893</v>
      </c>
      <c r="J116" s="37">
        <v>1317088</v>
      </c>
      <c r="K116" s="36">
        <v>19.578299032905893</v>
      </c>
      <c r="L116" s="36">
        <v>15.44097346086795</v>
      </c>
      <c r="M116" s="35">
        <v>4198</v>
      </c>
      <c r="N116" s="36">
        <v>12.516751541141785</v>
      </c>
      <c r="O116" s="36">
        <v>-19.593947519632255</v>
      </c>
      <c r="P116" s="37">
        <v>3706</v>
      </c>
      <c r="Q116" s="36">
        <v>41.127189642041131</v>
      </c>
      <c r="R116" s="39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customHeight="1" x14ac:dyDescent="0.25">
      <c r="A117" s="1"/>
      <c r="B117" s="32" t="s">
        <v>122</v>
      </c>
      <c r="C117" s="50"/>
      <c r="D117" s="23">
        <v>7.0000000000000007E-2</v>
      </c>
      <c r="E117" s="31">
        <v>0.28999999999999998</v>
      </c>
      <c r="F117" s="34" t="s">
        <v>101</v>
      </c>
      <c r="G117" s="35">
        <v>5746655</v>
      </c>
      <c r="H117" s="36">
        <v>-15.987511547476629</v>
      </c>
      <c r="I117" s="36">
        <v>-10.896934264286536</v>
      </c>
      <c r="J117" s="37">
        <v>1184502</v>
      </c>
      <c r="K117" s="36">
        <v>-10.066601472338977</v>
      </c>
      <c r="L117" s="36">
        <v>-2.1552247534885796</v>
      </c>
      <c r="M117" s="35">
        <v>3904</v>
      </c>
      <c r="N117" s="36">
        <v>-7.0033349213911382</v>
      </c>
      <c r="O117" s="36">
        <v>-24.618652249469008</v>
      </c>
      <c r="P117" s="37">
        <v>3433</v>
      </c>
      <c r="Q117" s="36">
        <v>-7.3664328116567726</v>
      </c>
      <c r="R117" s="39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customHeight="1" x14ac:dyDescent="0.25">
      <c r="A118" s="1"/>
      <c r="B118" s="32"/>
      <c r="C118" s="50"/>
      <c r="D118" s="23"/>
      <c r="E118" s="31"/>
      <c r="F118" s="34"/>
      <c r="G118" s="35"/>
      <c r="H118" s="36"/>
      <c r="I118" s="36"/>
      <c r="J118" s="37"/>
      <c r="K118" s="36"/>
      <c r="L118" s="36"/>
      <c r="M118" s="35"/>
      <c r="N118" s="36"/>
      <c r="O118" s="36"/>
      <c r="P118" s="37"/>
      <c r="Q118" s="36"/>
      <c r="R118" s="39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customHeight="1" x14ac:dyDescent="0.25">
      <c r="A119" s="1"/>
      <c r="B119" s="32" t="s">
        <v>84</v>
      </c>
      <c r="C119" s="50"/>
      <c r="D119" s="23">
        <v>0.08</v>
      </c>
      <c r="E119" s="31">
        <v>0.26</v>
      </c>
      <c r="F119" s="34" t="s">
        <v>89</v>
      </c>
      <c r="G119" s="35">
        <v>4494003</v>
      </c>
      <c r="H119" s="36">
        <v>-21.797932884434509</v>
      </c>
      <c r="I119" s="36">
        <v>-8.3623668512604343</v>
      </c>
      <c r="J119" s="37">
        <v>1031037</v>
      </c>
      <c r="K119" s="36">
        <v>-12.956077744064595</v>
      </c>
      <c r="L119" s="36">
        <v>4.3442487736701647</v>
      </c>
      <c r="M119" s="35">
        <v>3512</v>
      </c>
      <c r="N119" s="36">
        <v>-10.040983606557377</v>
      </c>
      <c r="O119" s="36">
        <v>-25.687685146000845</v>
      </c>
      <c r="P119" s="37">
        <v>2646</v>
      </c>
      <c r="Q119" s="36">
        <v>-22.924555782114769</v>
      </c>
      <c r="R119" s="39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customHeight="1" x14ac:dyDescent="0.25">
      <c r="A120" s="1"/>
      <c r="B120" s="32" t="s">
        <v>85</v>
      </c>
      <c r="C120" s="50"/>
      <c r="D120" s="23">
        <v>0.06</v>
      </c>
      <c r="E120" s="31">
        <v>0.3</v>
      </c>
      <c r="F120" s="34" t="s">
        <v>91</v>
      </c>
      <c r="G120" s="35">
        <v>7125863</v>
      </c>
      <c r="H120" s="36">
        <v>58.563823833673453</v>
      </c>
      <c r="I120" s="36">
        <v>-3.3993744019959271</v>
      </c>
      <c r="J120" s="37">
        <v>1334277</v>
      </c>
      <c r="K120" s="36">
        <v>29.411165651669148</v>
      </c>
      <c r="L120" s="36">
        <v>7.0195546857454518</v>
      </c>
      <c r="M120" s="35">
        <v>4548</v>
      </c>
      <c r="N120" s="36">
        <v>29.498861047835987</v>
      </c>
      <c r="O120" s="36">
        <v>-22.056555269922878</v>
      </c>
      <c r="P120" s="37">
        <v>4004</v>
      </c>
      <c r="Q120" s="36">
        <v>51.322751322751323</v>
      </c>
      <c r="R120" s="39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customHeight="1" x14ac:dyDescent="0.25">
      <c r="A121" s="1"/>
      <c r="B121" s="32" t="s">
        <v>86</v>
      </c>
      <c r="C121" s="50"/>
      <c r="D121" s="23">
        <v>0.08</v>
      </c>
      <c r="E121" s="31">
        <v>0.21</v>
      </c>
      <c r="F121" s="34" t="s">
        <v>116</v>
      </c>
      <c r="G121" s="35">
        <v>4805472</v>
      </c>
      <c r="H121" s="36">
        <v>-32.562947112511139</v>
      </c>
      <c r="I121" s="36">
        <v>-25.918352622988124</v>
      </c>
      <c r="J121" s="37">
        <v>1151368</v>
      </c>
      <c r="K121" s="36">
        <v>-13.708472828355731</v>
      </c>
      <c r="L121" s="36">
        <v>-11.045319937481215</v>
      </c>
      <c r="M121" s="35">
        <v>3608</v>
      </c>
      <c r="N121" s="36">
        <v>-20.668425681618295</v>
      </c>
      <c r="O121" s="36">
        <v>-37.142857142857146</v>
      </c>
      <c r="P121" s="37">
        <v>2459</v>
      </c>
      <c r="Q121" s="36">
        <v>-38.586413586413585</v>
      </c>
      <c r="R121" s="39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6" customHeight="1" x14ac:dyDescent="0.25">
      <c r="A122" s="1"/>
      <c r="B122" s="32"/>
      <c r="C122" s="50"/>
      <c r="D122" s="23"/>
      <c r="E122" s="31"/>
      <c r="F122" s="34"/>
      <c r="G122" s="35"/>
      <c r="H122" s="36"/>
      <c r="I122" s="36"/>
      <c r="J122" s="37"/>
      <c r="K122" s="36"/>
      <c r="L122" s="36"/>
      <c r="M122" s="35"/>
      <c r="N122" s="36"/>
      <c r="O122" s="36"/>
      <c r="P122" s="37"/>
      <c r="Q122" s="36"/>
      <c r="R122" s="39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4.1" customHeight="1" x14ac:dyDescent="0.25">
      <c r="A123" s="1"/>
      <c r="B123" s="32" t="s">
        <v>123</v>
      </c>
      <c r="C123" s="50"/>
      <c r="D123" s="23">
        <v>7.0000000000000007E-2</v>
      </c>
      <c r="E123" s="31">
        <v>0.31</v>
      </c>
      <c r="F123" s="34" t="s">
        <v>101</v>
      </c>
      <c r="G123" s="35">
        <v>5925920</v>
      </c>
      <c r="H123" s="36">
        <v>23.316086328252457</v>
      </c>
      <c r="I123" s="36">
        <v>22.202890469386276</v>
      </c>
      <c r="J123" s="37">
        <v>1262274</v>
      </c>
      <c r="K123" s="36">
        <v>9.6325414637196793</v>
      </c>
      <c r="L123" s="36">
        <v>15.899800570742295</v>
      </c>
      <c r="M123" s="35">
        <v>4045</v>
      </c>
      <c r="N123" s="36">
        <v>12.111973392461199</v>
      </c>
      <c r="O123" s="36">
        <v>3.3205619412515963</v>
      </c>
      <c r="P123" s="37">
        <v>3917</v>
      </c>
      <c r="Q123" s="36">
        <v>59.292395282635212</v>
      </c>
      <c r="R123" s="39">
        <v>33.96032831737346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4.1" customHeight="1" x14ac:dyDescent="0.25">
      <c r="A124" s="1"/>
      <c r="B124" s="57" t="s">
        <v>76</v>
      </c>
      <c r="C124" s="50" t="s">
        <v>29</v>
      </c>
      <c r="D124" s="23">
        <v>0.06</v>
      </c>
      <c r="E124" s="31">
        <v>0.23</v>
      </c>
      <c r="F124" s="34" t="s">
        <v>125</v>
      </c>
      <c r="G124" s="35">
        <v>4818513</v>
      </c>
      <c r="H124" s="36">
        <v>-18.687511812511811</v>
      </c>
      <c r="I124" s="36">
        <v>-15.264500308975556</v>
      </c>
      <c r="J124" s="37">
        <v>931646</v>
      </c>
      <c r="K124" s="36">
        <v>-26.193045250080409</v>
      </c>
      <c r="L124" s="36">
        <v>-6.8136875892082855</v>
      </c>
      <c r="M124" s="35">
        <v>2883</v>
      </c>
      <c r="N124" s="36">
        <v>-28.72682323856613</v>
      </c>
      <c r="O124" s="36">
        <v>-22.416576964477933</v>
      </c>
      <c r="P124" s="37">
        <v>2188</v>
      </c>
      <c r="Q124" s="36">
        <v>-44.140924176665813</v>
      </c>
      <c r="R124" s="39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customHeight="1" x14ac:dyDescent="0.25">
      <c r="A125" s="1"/>
      <c r="B125" s="87" t="s">
        <v>77</v>
      </c>
      <c r="C125" s="50"/>
      <c r="D125" s="23">
        <v>0.06</v>
      </c>
      <c r="E125" s="31">
        <v>0.23</v>
      </c>
      <c r="F125" s="34" t="s">
        <v>126</v>
      </c>
      <c r="G125" s="35">
        <v>7073506</v>
      </c>
      <c r="H125" s="36">
        <v>46.798524773099089</v>
      </c>
      <c r="I125" s="36">
        <v>-6.8008999598401623</v>
      </c>
      <c r="J125" s="37">
        <v>1411227</v>
      </c>
      <c r="K125" s="36">
        <v>51.476741165635872</v>
      </c>
      <c r="L125" s="36">
        <v>3.9512811352512003</v>
      </c>
      <c r="M125" s="35">
        <v>4587</v>
      </c>
      <c r="N125" s="36">
        <v>59.105098855359003</v>
      </c>
      <c r="O125" s="36">
        <v>-15.039822189294313</v>
      </c>
      <c r="P125" s="37">
        <v>3315</v>
      </c>
      <c r="Q125" s="36">
        <v>51.508226691042047</v>
      </c>
      <c r="R125" s="39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6" customHeight="1" x14ac:dyDescent="0.25">
      <c r="A126" s="1"/>
      <c r="B126" s="81"/>
      <c r="C126" s="50"/>
      <c r="D126" s="23"/>
      <c r="E126" s="31"/>
      <c r="F126" s="34"/>
      <c r="G126" s="35"/>
      <c r="H126" s="36"/>
      <c r="I126" s="36"/>
      <c r="J126" s="37"/>
      <c r="K126" s="36"/>
      <c r="L126" s="36"/>
      <c r="M126" s="35"/>
      <c r="N126" s="36"/>
      <c r="O126" s="36"/>
      <c r="P126" s="37"/>
      <c r="Q126" s="36"/>
      <c r="R126" s="39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2.75" customHeight="1" x14ac:dyDescent="0.25">
      <c r="A127" s="1"/>
      <c r="B127" s="87" t="s">
        <v>78</v>
      </c>
      <c r="C127" s="50"/>
      <c r="D127" s="23">
        <v>0.08</v>
      </c>
      <c r="E127" s="31">
        <v>0.24</v>
      </c>
      <c r="F127" s="82" t="s">
        <v>104</v>
      </c>
      <c r="G127" s="35">
        <v>3883392</v>
      </c>
      <c r="H127" s="83">
        <v>-45.1</v>
      </c>
      <c r="I127" s="83">
        <v>-9.7799999999999994</v>
      </c>
      <c r="J127" s="37">
        <v>965441</v>
      </c>
      <c r="K127" s="83">
        <v>-31.59</v>
      </c>
      <c r="L127" s="83">
        <v>-3.78</v>
      </c>
      <c r="M127" s="35">
        <v>3158</v>
      </c>
      <c r="N127" s="83">
        <v>-31.15</v>
      </c>
      <c r="O127" s="83">
        <v>-16.260000000000002</v>
      </c>
      <c r="P127" s="37">
        <v>2282</v>
      </c>
      <c r="Q127" s="83">
        <v>-31.16</v>
      </c>
      <c r="R127" s="84">
        <v>-1.68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customHeight="1" x14ac:dyDescent="0.25">
      <c r="A128" s="1"/>
      <c r="B128" s="85" t="s">
        <v>79</v>
      </c>
      <c r="C128" s="50"/>
      <c r="D128" s="23">
        <v>7.0000000000000007E-2</v>
      </c>
      <c r="E128" s="31">
        <v>0.21</v>
      </c>
      <c r="F128" s="82" t="s">
        <v>97</v>
      </c>
      <c r="G128" s="35">
        <v>6514433</v>
      </c>
      <c r="H128" s="83">
        <v>67.75</v>
      </c>
      <c r="I128" s="83">
        <v>-8.9700000000000006</v>
      </c>
      <c r="J128" s="37">
        <v>1287099</v>
      </c>
      <c r="K128" s="83">
        <v>33.32</v>
      </c>
      <c r="L128" s="83">
        <v>-0.94</v>
      </c>
      <c r="M128" s="35">
        <v>4263</v>
      </c>
      <c r="N128" s="83">
        <v>34.99</v>
      </c>
      <c r="O128" s="83">
        <v>-29.3</v>
      </c>
      <c r="P128" s="37">
        <v>2749</v>
      </c>
      <c r="Q128" s="83">
        <v>20.46</v>
      </c>
      <c r="R128" s="84">
        <v>-21.01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ht="12.75" customHeight="1" x14ac:dyDescent="0.25">
      <c r="A129" s="1"/>
      <c r="B129" s="86" t="s">
        <v>80</v>
      </c>
      <c r="C129" s="50"/>
      <c r="D129" s="23">
        <v>7.0000000000000007E-2</v>
      </c>
      <c r="E129" s="31">
        <v>0.19</v>
      </c>
      <c r="F129" s="82" t="s">
        <v>101</v>
      </c>
      <c r="G129" s="35">
        <v>5266093</v>
      </c>
      <c r="H129" s="83">
        <v>-19.16</v>
      </c>
      <c r="I129" s="83">
        <v>-5.71</v>
      </c>
      <c r="J129" s="37">
        <v>1197613</v>
      </c>
      <c r="K129" s="83">
        <v>-6.95</v>
      </c>
      <c r="L129" s="83">
        <v>4.84</v>
      </c>
      <c r="M129" s="35">
        <v>3818</v>
      </c>
      <c r="N129" s="83">
        <v>-10.44</v>
      </c>
      <c r="O129" s="83">
        <v>-16.12</v>
      </c>
      <c r="P129" s="37">
        <v>2217</v>
      </c>
      <c r="Q129" s="83">
        <v>-19.350000000000001</v>
      </c>
      <c r="R129" s="84">
        <v>-28.32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s="98" customFormat="1" ht="19.5" customHeight="1" x14ac:dyDescent="0.25">
      <c r="A130" s="89"/>
      <c r="B130" s="88" t="s">
        <v>81</v>
      </c>
      <c r="C130" s="50"/>
      <c r="D130" s="90">
        <v>0.08</v>
      </c>
      <c r="E130" s="91">
        <v>0.25</v>
      </c>
      <c r="F130" s="100" t="s">
        <v>127</v>
      </c>
      <c r="G130" s="92">
        <v>4160038</v>
      </c>
      <c r="H130" s="101">
        <v>-21</v>
      </c>
      <c r="I130" s="101">
        <v>-12.14</v>
      </c>
      <c r="J130" s="94">
        <v>1128863</v>
      </c>
      <c r="K130" s="101">
        <v>-5.74</v>
      </c>
      <c r="L130" s="101">
        <v>2.4900000000000002</v>
      </c>
      <c r="M130" s="92">
        <v>3305</v>
      </c>
      <c r="N130" s="101">
        <v>-13.44</v>
      </c>
      <c r="O130" s="101">
        <v>-11.42</v>
      </c>
      <c r="P130" s="94">
        <v>2832</v>
      </c>
      <c r="Q130" s="101">
        <v>27.74</v>
      </c>
      <c r="R130" s="102">
        <v>7.84</v>
      </c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7"/>
      <c r="AN130" s="97"/>
      <c r="AO130" s="97"/>
      <c r="AP130" s="97"/>
      <c r="AQ130" s="97"/>
      <c r="AR130" s="97"/>
      <c r="AS130" s="97"/>
      <c r="AT130" s="97"/>
      <c r="AU130" s="97"/>
      <c r="AV130" s="97"/>
      <c r="AW130" s="97"/>
    </row>
    <row r="131" spans="1:49" s="98" customFormat="1" ht="12.75" customHeight="1" x14ac:dyDescent="0.25">
      <c r="A131" s="89"/>
      <c r="B131" s="103" t="s">
        <v>82</v>
      </c>
      <c r="C131" s="50"/>
      <c r="D131" s="90">
        <v>7.0000000000000007E-2</v>
      </c>
      <c r="E131" s="91">
        <v>0.21</v>
      </c>
      <c r="F131" s="100" t="s">
        <v>126</v>
      </c>
      <c r="G131" s="92">
        <v>6757174</v>
      </c>
      <c r="H131" s="101">
        <f>ROUND((G131-G130)/G130*100,2)</f>
        <v>62.43</v>
      </c>
      <c r="I131" s="101">
        <f>(ROUND((G131-G116)/G116*100,2))</f>
        <v>-1.21</v>
      </c>
      <c r="J131" s="94">
        <v>1420558</v>
      </c>
      <c r="K131" s="101">
        <f>ROUND((J131-J130)/J130*100,2)</f>
        <v>25.84</v>
      </c>
      <c r="L131" s="101">
        <f>ROUND((J131-J116)/J116*100,2)</f>
        <v>7.86</v>
      </c>
      <c r="M131" s="92">
        <v>4531</v>
      </c>
      <c r="N131" s="101">
        <f>ROUND((M131-M130)/M130*100,2)</f>
        <v>37.1</v>
      </c>
      <c r="O131" s="101">
        <f>ROUND((M131-M116)/M116*100,2)</f>
        <v>7.93</v>
      </c>
      <c r="P131" s="94">
        <v>3001</v>
      </c>
      <c r="Q131" s="101">
        <f>ROUND((P131-P130)/P130*100,2)</f>
        <v>5.97</v>
      </c>
      <c r="R131" s="102">
        <f>ROUND((P131-P116)/P116*100,2)</f>
        <v>-19.02</v>
      </c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7"/>
      <c r="AN131" s="97"/>
      <c r="AO131" s="97"/>
      <c r="AP131" s="97"/>
      <c r="AQ131" s="97"/>
      <c r="AR131" s="97"/>
      <c r="AS131" s="97"/>
      <c r="AT131" s="97"/>
      <c r="AU131" s="97"/>
      <c r="AV131" s="97"/>
      <c r="AW131" s="97"/>
    </row>
    <row r="132" spans="1:49" s="98" customFormat="1" ht="18.75" customHeight="1" x14ac:dyDescent="0.25">
      <c r="A132" s="89"/>
      <c r="B132" s="112" t="s">
        <v>129</v>
      </c>
      <c r="C132" s="113"/>
      <c r="D132" s="90">
        <f>M132/G132*100</f>
        <v>6.8897841078604596E-2</v>
      </c>
      <c r="E132" s="91">
        <f>P132/J132*100</f>
        <v>0.23427020941055965</v>
      </c>
      <c r="F132" s="99">
        <f>21+15+23+19+21+21+21+23</f>
        <v>164</v>
      </c>
      <c r="G132" s="92">
        <f>G123+G124+G125+G127+G128+G129+G130+G131</f>
        <v>44399069</v>
      </c>
      <c r="H132" s="93"/>
      <c r="I132" s="93">
        <f>(G132-G133)/G133*100</f>
        <v>-5.0206129914203359</v>
      </c>
      <c r="J132" s="94">
        <f>J123+J124+J125+J127+J128+J129+J130+J131</f>
        <v>9604721</v>
      </c>
      <c r="K132" s="93"/>
      <c r="L132" s="93">
        <f>(J132-J133)/J133*100</f>
        <v>3.1666364121672492</v>
      </c>
      <c r="M132" s="92">
        <f>M123+M124+M125+M127+M128+M129+M130+M131</f>
        <v>30590</v>
      </c>
      <c r="N132" s="93"/>
      <c r="O132" s="93">
        <f>(M132-M133)/M133*100</f>
        <v>-13.372224739465338</v>
      </c>
      <c r="P132" s="94">
        <f>P123+P124+P125+P127+P128+P129+P130+P131</f>
        <v>22501</v>
      </c>
      <c r="Q132" s="93"/>
      <c r="R132" s="95">
        <f>(P132-P133)/P133*100</f>
        <v>-4.5475756161710432</v>
      </c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7"/>
      <c r="AN132" s="97"/>
      <c r="AO132" s="97"/>
      <c r="AP132" s="97"/>
      <c r="AQ132" s="97"/>
      <c r="AR132" s="97"/>
      <c r="AS132" s="97"/>
      <c r="AT132" s="97"/>
      <c r="AU132" s="97"/>
      <c r="AV132" s="97"/>
      <c r="AW132" s="97"/>
    </row>
    <row r="133" spans="1:49" s="55" customFormat="1" ht="14.1" customHeight="1" thickBot="1" x14ac:dyDescent="0.3">
      <c r="A133" s="52"/>
      <c r="B133" s="104" t="s">
        <v>130</v>
      </c>
      <c r="C133" s="104"/>
      <c r="D133" s="73">
        <f>M133 / G133*100</f>
        <v>7.5540145088334287E-2</v>
      </c>
      <c r="E133" s="74">
        <f>P133/J133*100</f>
        <v>0.25320330701370908</v>
      </c>
      <c r="F133" s="75">
        <f>20+16+22+19+21+21+22+22</f>
        <v>163</v>
      </c>
      <c r="G133" s="76">
        <f>G107+G108+G109+G111+G112+G113+G115+G116</f>
        <v>46746005</v>
      </c>
      <c r="H133" s="77"/>
      <c r="I133" s="78">
        <f>(G133-G89-G90-G91-G93-G94-G95-G97-G98)/(G89+G90+G91+G93+G94+G95+G97+G98)*100</f>
        <v>-6.4912762507170525</v>
      </c>
      <c r="J133" s="79">
        <f>J107+J108+J109+J111+J112+J113+J115+J116</f>
        <v>9309910</v>
      </c>
      <c r="K133" s="77"/>
      <c r="L133" s="78">
        <f>(J133-J89-J90-J91-J93-J94-J95-J97-J98)/(J89+J90+J91+J93+J94+J95+J97+J98)*100</f>
        <v>0.85579843031761105</v>
      </c>
      <c r="M133" s="76">
        <f>M107+M108+M109+M111+M112+M113+M115+M116</f>
        <v>35312</v>
      </c>
      <c r="N133" s="77"/>
      <c r="O133" s="78">
        <f>(M133-M89-M90-M91-M93-M94-M95-M97-M98)/(M89+M90+M91+M93+M94+M95+M97+M98)*100</f>
        <v>-26.770494183032291</v>
      </c>
      <c r="P133" s="79">
        <f>P107+P108+P109+P111+P112+P113+P115+P116</f>
        <v>23573</v>
      </c>
      <c r="Q133" s="77"/>
      <c r="R133" s="80">
        <f>(P133-P89-P90-P91-P93-P94-P95-P97-P98)/(P89+P90+P91+P93+P94+P95+P97+P98)*100</f>
        <v>-19.383742006087342</v>
      </c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</row>
    <row r="134" spans="1:49" s="55" customFormat="1" ht="14.1" customHeight="1" x14ac:dyDescent="0.25">
      <c r="A134" s="52"/>
      <c r="B134" s="68"/>
      <c r="C134" s="68"/>
      <c r="D134" s="59"/>
      <c r="E134" s="59"/>
      <c r="F134" s="69"/>
      <c r="G134" s="70"/>
      <c r="H134" s="71"/>
      <c r="I134" s="72"/>
      <c r="J134" s="70"/>
      <c r="K134" s="71"/>
      <c r="L134" s="72"/>
      <c r="M134" s="70"/>
      <c r="N134" s="71"/>
      <c r="O134" s="72"/>
      <c r="P134" s="70"/>
      <c r="Q134" s="71"/>
      <c r="R134" s="72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</row>
    <row r="135" spans="1:49" ht="13.5" customHeight="1" x14ac:dyDescent="0.25">
      <c r="A135" s="1"/>
      <c r="B135" s="44" t="s">
        <v>60</v>
      </c>
      <c r="C135" s="45" t="s">
        <v>128</v>
      </c>
      <c r="D135" s="46"/>
      <c r="E135" s="47"/>
      <c r="F135" s="47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1:49" ht="15" x14ac:dyDescent="0.25">
      <c r="A136" s="1"/>
      <c r="B136" s="44" t="s">
        <v>61</v>
      </c>
      <c r="C136" s="45" t="s">
        <v>62</v>
      </c>
      <c r="D136" s="46"/>
      <c r="E136" s="47"/>
      <c r="F136" s="47"/>
      <c r="G136" s="47"/>
      <c r="H136" s="47"/>
      <c r="I136" s="47"/>
      <c r="J136" s="49"/>
      <c r="K136" s="49"/>
      <c r="L136" s="49"/>
      <c r="M136" s="49"/>
      <c r="N136" s="49"/>
      <c r="O136" s="49"/>
      <c r="P136" s="49"/>
      <c r="Q136" s="49"/>
      <c r="R136" s="49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1:49" ht="13.5" customHeight="1" x14ac:dyDescent="0.25">
      <c r="A137" s="1"/>
      <c r="B137" s="51" t="s">
        <v>119</v>
      </c>
      <c r="C137" s="1" t="s">
        <v>120</v>
      </c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1:49" ht="13.5" customHeight="1" x14ac:dyDescent="0.25">
      <c r="A138" s="1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1:49" ht="13.5" customHeight="1" x14ac:dyDescent="0.25">
      <c r="A139" s="1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1:49" ht="5.25" customHeight="1" x14ac:dyDescent="0.25">
      <c r="A140" s="1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1:49" ht="13.5" customHeight="1" x14ac:dyDescent="0.25">
      <c r="A141" s="1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1:49" ht="13.5" customHeight="1" x14ac:dyDescent="0.25">
      <c r="A142" s="1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1:49" ht="13.5" customHeight="1" x14ac:dyDescent="0.25">
      <c r="A143" s="1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1:49" ht="18" customHeight="1" x14ac:dyDescent="0.25"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19:49" ht="15.75" customHeight="1" x14ac:dyDescent="0.25"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19:49" ht="15.75" customHeight="1" x14ac:dyDescent="0.25"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19:49" ht="10.15" customHeight="1" x14ac:dyDescent="0.25"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19:49" ht="15.75" customHeight="1" x14ac:dyDescent="0.25"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51" spans="19:49" ht="7.15" customHeight="1" x14ac:dyDescent="0.25"/>
    <row r="152" spans="19:49" ht="15.75" customHeight="1" x14ac:dyDescent="0.25"/>
    <row r="153" spans="19:49" ht="17.649999999999999" customHeight="1" x14ac:dyDescent="0.25"/>
    <row r="154" spans="19:49" ht="17.100000000000001" customHeight="1" x14ac:dyDescent="0.25"/>
    <row r="155" spans="19:49" ht="7.7" customHeight="1" x14ac:dyDescent="0.25"/>
    <row r="156" spans="19:49" ht="17.100000000000001" customHeight="1" x14ac:dyDescent="0.25"/>
    <row r="157" spans="19:49" ht="17.100000000000001" customHeight="1" x14ac:dyDescent="0.25"/>
    <row r="158" spans="19:49" ht="17.100000000000001" customHeight="1" x14ac:dyDescent="0.25"/>
    <row r="159" spans="19:49" ht="8.65" customHeight="1" x14ac:dyDescent="0.25"/>
    <row r="160" spans="19:49" ht="14.25" customHeight="1" x14ac:dyDescent="0.25"/>
    <row r="161" ht="16.5" customHeight="1" x14ac:dyDescent="0.25"/>
    <row r="162" ht="12.75" customHeight="1" x14ac:dyDescent="0.25"/>
    <row r="163" ht="11.1" customHeight="1" x14ac:dyDescent="0.25"/>
    <row r="164" ht="10.7" customHeight="1" x14ac:dyDescent="0.25"/>
    <row r="165" ht="14.1" customHeight="1" x14ac:dyDescent="0.25"/>
  </sheetData>
  <protectedRanges>
    <protectedRange sqref="A126:XFD137" name="範圍1"/>
  </protectedRanges>
  <mergeCells count="10">
    <mergeCell ref="B133:C133"/>
    <mergeCell ref="B1:R1"/>
    <mergeCell ref="D3:E3"/>
    <mergeCell ref="G3:L3"/>
    <mergeCell ref="M3:R3"/>
    <mergeCell ref="H4:I4"/>
    <mergeCell ref="K4:L4"/>
    <mergeCell ref="N4:O4"/>
    <mergeCell ref="Q4:R4"/>
    <mergeCell ref="B132:C132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6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廖經倫</cp:lastModifiedBy>
  <cp:revision>74</cp:revision>
  <cp:lastPrinted>2022-09-19T07:17:59Z</cp:lastPrinted>
  <dcterms:created xsi:type="dcterms:W3CDTF">1998-09-21T15:00:50Z</dcterms:created>
  <dcterms:modified xsi:type="dcterms:W3CDTF">2022-09-19T07:18:02Z</dcterms:modified>
  <dc:language>zh-TW</dc:language>
</cp:coreProperties>
</file>