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826 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31" i="1" l="1"/>
  <c r="R132" i="1" l="1"/>
  <c r="P132" i="1"/>
  <c r="O132" i="1"/>
  <c r="M132" i="1"/>
  <c r="L132" i="1"/>
  <c r="J132" i="1"/>
  <c r="I132" i="1"/>
  <c r="G132" i="1"/>
  <c r="F132" i="1"/>
  <c r="F131" i="1"/>
  <c r="M131" i="1"/>
  <c r="D131" i="1" s="1"/>
  <c r="J131" i="1"/>
  <c r="G131" i="1"/>
  <c r="R130" i="1"/>
  <c r="O130" i="1"/>
  <c r="L130" i="1"/>
  <c r="I130" i="1"/>
  <c r="Q130" i="1"/>
  <c r="N130" i="1"/>
  <c r="K130" i="1"/>
  <c r="H130" i="1"/>
  <c r="I131" i="1" l="1"/>
  <c r="D132" i="1"/>
  <c r="E132" i="1"/>
  <c r="R131" i="1"/>
  <c r="O131" i="1"/>
  <c r="L131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1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<sst xmlns="http://schemas.openxmlformats.org/spreadsheetml/2006/main" count="302" uniqueCount="131">
  <si>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</si>
  <si>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</si>
  <si>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</si>
  <si>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</si>
  <si>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</si>
  <si>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</si>
  <si>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</si>
  <si>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</si>
  <si>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</si>
  <si>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</si>
  <si>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</si>
  <si>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</si>
  <si>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</si>
  <si>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</si>
  <si>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</si>
  <si>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</si>
  <si>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</si>
  <si>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</si>
  <si>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</si>
  <si>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</si>
  <si>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</si>
  <si>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</si>
  <si>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</si>
  <si>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</si>
  <si>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</si>
  <si>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</si>
  <si>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</si>
  <si>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</si>
  <si>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</si>
  <si>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</si>
  <si>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</si>
  <si>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</si>
  <si>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</si>
  <si>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</si>
  <si>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</si>
  <si>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</si>
  <si>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</si>
  <si>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</si>
  <si>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</si>
  <si>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</si>
  <si>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</si>
  <si>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</si>
  <si>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</si>
  <si>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</si>
  <si>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</si>
  <si>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</si>
  <si>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</si>
  <si>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</si>
  <si>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</si>
  <si>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</si>
  <si>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</si>
  <si>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</si>
  <si>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</si>
  <si>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</si>
  <si>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</si>
  <si>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</si>
  <si>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</si>
  <si>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</si>
  <si>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</si>
  <si>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</si>
  <si>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</si>
  <si>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</si>
  <si>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</si>
  <si>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</si>
  <si>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</si>
  <si>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</si>
  <si>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</si>
  <si>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</si>
  <si>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</si>
  <si>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</si>
  <si>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</si>
  <si>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</si>
  <si>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</si>
  <si>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</si>
  <si>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</si>
  <si>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</si>
  <si>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</si>
  <si>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</si>
  <si>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</si>
  <si>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</si>
  <si>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</si>
  <si>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</si>
  <si>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</si>
  <si>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</si>
  <si>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</si>
  <si>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</si>
  <si>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</si>
  <si>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</si>
  <si>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</si>
  <si>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</si>
  <si>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</si>
  <si>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</si>
  <si>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</si>
  <si>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</si>
  <si>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</si>
  <si>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</si>
  <si>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</si>
  <si>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</si>
  <si>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</si>
  <si>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</si>
  <si>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</si>
  <si>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</si>
  <si>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</si>
  <si>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</si>
  <si>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</si>
  <si>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</si>
  <si>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</si>
  <si>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</si>
  <si>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</si>
  <si>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</si>
  <si>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</si>
  <si>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</si>
  <si>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</si>
  <si>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</si>
  <si>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</si>
  <si>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</si>
  <si>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</si>
  <si>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</si>
  <si>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</si>
  <si>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</si>
  <si>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</si>
  <si>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</si>
  <si>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</si>
  <si>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</si>
  <si>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</si>
  <si>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</si>
  <si>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</si>
  <si>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</si>
  <si>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</si>
  <si>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</si>
  <si>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t>春節所在月份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</si>
</sst>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 applyProtection="1">
      <alignment horizontal="right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4"/>
  <sheetViews>
    <sheetView showGridLines="0" tabSelected="1" zoomScale="115" zoomScaleNormal="115" workbookViewId="0">
      <pane xSplit="3" ySplit="5" topLeftCell="D126" activePane="bottomRight" state="frozen"/>
      <selection pane="topRight" activeCell="D1" sqref="D1"/>
      <selection pane="bottomLeft" activeCell="A6" sqref="A6"/>
      <selection pane="bottomRight" activeCell="D130" sqref="D130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105" t="s">
        <v>2</v>
      </c>
      <c r="E3" s="105"/>
      <c r="F3" s="5" t="s">
        <v>3</v>
      </c>
      <c r="G3" s="105" t="s">
        <v>4</v>
      </c>
      <c r="H3" s="105"/>
      <c r="I3" s="105"/>
      <c r="J3" s="105"/>
      <c r="K3" s="105"/>
      <c r="L3" s="105"/>
      <c r="M3" s="106" t="s">
        <v>121</v>
      </c>
      <c r="N3" s="106"/>
      <c r="O3" s="106"/>
      <c r="P3" s="106"/>
      <c r="Q3" s="106"/>
      <c r="R3" s="10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5</v>
      </c>
      <c r="C4" s="9"/>
      <c r="D4" s="10" t="s">
        <v>6</v>
      </c>
      <c r="E4" s="9" t="s">
        <v>7</v>
      </c>
      <c r="F4" s="11" t="s">
        <v>118</v>
      </c>
      <c r="G4" s="12" t="s">
        <v>8</v>
      </c>
      <c r="H4" s="107" t="s">
        <v>9</v>
      </c>
      <c r="I4" s="107"/>
      <c r="J4" s="12" t="s">
        <v>10</v>
      </c>
      <c r="K4" s="108" t="s">
        <v>9</v>
      </c>
      <c r="L4" s="108"/>
      <c r="M4" s="10" t="s">
        <v>8</v>
      </c>
      <c r="N4" s="109" t="s">
        <v>9</v>
      </c>
      <c r="O4" s="109"/>
      <c r="P4" s="12" t="s">
        <v>10</v>
      </c>
      <c r="Q4" s="110" t="s">
        <v>9</v>
      </c>
      <c r="R4" s="11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3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3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3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3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3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3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3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3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3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3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3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3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3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3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3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3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3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3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3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3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3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3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3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3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3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3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3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3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3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3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3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3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3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3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3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3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3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3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3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3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3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3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3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3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3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3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3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3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3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3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3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3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3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3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3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3">
      <c r="A105" s="52"/>
      <c r="B105" s="66" t="s">
        <v>124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3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3">
      <c r="A107" s="1"/>
      <c r="B107" s="32" t="s">
        <v>110</v>
      </c>
      <c r="C107" s="50"/>
      <c r="D107" s="23">
        <v>0.08</v>
      </c>
      <c r="E107" s="31">
        <v>0.27</v>
      </c>
      <c r="F107" s="34" t="s">
        <v>89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3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34" t="s">
        <v>112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3">
      <c r="A109" s="1"/>
      <c r="B109" s="32" t="s">
        <v>113</v>
      </c>
      <c r="C109" s="50"/>
      <c r="D109" s="23">
        <v>7.0000000000000007E-2</v>
      </c>
      <c r="E109" s="31">
        <v>0.22</v>
      </c>
      <c r="F109" s="34" t="s">
        <v>91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3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3">
      <c r="A111" s="1"/>
      <c r="B111" s="32" t="s">
        <v>78</v>
      </c>
      <c r="C111" s="50"/>
      <c r="D111" s="23">
        <v>0.09</v>
      </c>
      <c r="E111" s="31">
        <v>0.23</v>
      </c>
      <c r="F111" s="34" t="s">
        <v>104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3">
      <c r="A112" s="1"/>
      <c r="B112" s="32" t="s">
        <v>79</v>
      </c>
      <c r="C112" s="50"/>
      <c r="D112" s="23">
        <v>0.08</v>
      </c>
      <c r="E112" s="31">
        <v>0.27</v>
      </c>
      <c r="F112" s="34" t="s">
        <v>97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3">
      <c r="A113" s="1"/>
      <c r="B113" s="32" t="s">
        <v>114</v>
      </c>
      <c r="C113" s="50"/>
      <c r="D113" s="23">
        <v>0.08</v>
      </c>
      <c r="E113" s="31">
        <v>0.27</v>
      </c>
      <c r="F113" s="34" t="s">
        <v>115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3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3">
      <c r="A115" s="1"/>
      <c r="B115" s="32" t="s">
        <v>81</v>
      </c>
      <c r="C115" s="50"/>
      <c r="D115" s="23">
        <v>0.08</v>
      </c>
      <c r="E115" s="31">
        <v>0.24</v>
      </c>
      <c r="F115" s="34" t="s">
        <v>116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3">
      <c r="A116" s="1"/>
      <c r="B116" s="32" t="s">
        <v>117</v>
      </c>
      <c r="C116" s="50"/>
      <c r="D116" s="23">
        <v>0.06</v>
      </c>
      <c r="E116" s="31">
        <v>0.28000000000000003</v>
      </c>
      <c r="F116" s="34" t="s">
        <v>91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3">
      <c r="A117" s="1"/>
      <c r="B117" s="32" t="s">
        <v>122</v>
      </c>
      <c r="C117" s="50"/>
      <c r="D117" s="23">
        <v>7.0000000000000007E-2</v>
      </c>
      <c r="E117" s="31">
        <v>0.28999999999999998</v>
      </c>
      <c r="F117" s="34" t="s">
        <v>101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3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3">
      <c r="A119" s="1"/>
      <c r="B119" s="32" t="s">
        <v>84</v>
      </c>
      <c r="C119" s="50"/>
      <c r="D119" s="23">
        <v>0.08</v>
      </c>
      <c r="E119" s="31">
        <v>0.26</v>
      </c>
      <c r="F119" s="34" t="s">
        <v>89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3">
      <c r="A120" s="1"/>
      <c r="B120" s="32" t="s">
        <v>85</v>
      </c>
      <c r="C120" s="50"/>
      <c r="D120" s="23">
        <v>0.06</v>
      </c>
      <c r="E120" s="31">
        <v>0.3</v>
      </c>
      <c r="F120" s="34" t="s">
        <v>91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3">
      <c r="A121" s="1"/>
      <c r="B121" s="32" t="s">
        <v>86</v>
      </c>
      <c r="C121" s="50"/>
      <c r="D121" s="23">
        <v>0.08</v>
      </c>
      <c r="E121" s="31">
        <v>0.21</v>
      </c>
      <c r="F121" s="34" t="s">
        <v>116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3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3">
      <c r="A123" s="1"/>
      <c r="B123" s="32" t="s">
        <v>123</v>
      </c>
      <c r="C123" s="50"/>
      <c r="D123" s="23">
        <v>7.0000000000000007E-2</v>
      </c>
      <c r="E123" s="31">
        <v>0.31</v>
      </c>
      <c r="F123" s="34" t="s">
        <v>101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3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34" t="s">
        <v>125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">
      <c r="A125" s="1"/>
      <c r="B125" s="87" t="s">
        <v>77</v>
      </c>
      <c r="C125" s="50"/>
      <c r="D125" s="23">
        <v>0.06</v>
      </c>
      <c r="E125" s="31">
        <v>0.23</v>
      </c>
      <c r="F125" s="34" t="s">
        <v>126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3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3">
      <c r="A127" s="1"/>
      <c r="B127" s="87" t="s">
        <v>78</v>
      </c>
      <c r="C127" s="50"/>
      <c r="D127" s="23">
        <v>0.08</v>
      </c>
      <c r="E127" s="31">
        <v>0.24</v>
      </c>
      <c r="F127" s="82" t="s">
        <v>104</v>
      </c>
      <c r="G127" s="35">
        <v>3883392</v>
      </c>
      <c r="H127" s="83">
        <v>-45.1</v>
      </c>
      <c r="I127" s="83">
        <v>-9.7799999999999994</v>
      </c>
      <c r="J127" s="37">
        <v>965441</v>
      </c>
      <c r="K127" s="83">
        <v>-31.59</v>
      </c>
      <c r="L127" s="83">
        <v>-3.78</v>
      </c>
      <c r="M127" s="35">
        <v>3158</v>
      </c>
      <c r="N127" s="83">
        <v>-31.15</v>
      </c>
      <c r="O127" s="83">
        <v>-16.260000000000002</v>
      </c>
      <c r="P127" s="37">
        <v>2282</v>
      </c>
      <c r="Q127" s="83">
        <v>-31.16</v>
      </c>
      <c r="R127" s="84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">
      <c r="A128" s="1"/>
      <c r="B128" s="85" t="s">
        <v>79</v>
      </c>
      <c r="C128" s="50"/>
      <c r="D128" s="23">
        <v>7.0000000000000007E-2</v>
      </c>
      <c r="E128" s="31">
        <v>0.21</v>
      </c>
      <c r="F128" s="82" t="s">
        <v>97</v>
      </c>
      <c r="G128" s="35">
        <v>6514433</v>
      </c>
      <c r="H128" s="83">
        <v>67.75</v>
      </c>
      <c r="I128" s="83">
        <v>-8.9700000000000006</v>
      </c>
      <c r="J128" s="37">
        <v>1287099</v>
      </c>
      <c r="K128" s="83">
        <v>33.32</v>
      </c>
      <c r="L128" s="83">
        <v>-0.94</v>
      </c>
      <c r="M128" s="35">
        <v>4263</v>
      </c>
      <c r="N128" s="83">
        <v>34.99</v>
      </c>
      <c r="O128" s="83">
        <v>-29.3</v>
      </c>
      <c r="P128" s="37">
        <v>2749</v>
      </c>
      <c r="Q128" s="83">
        <v>20.46</v>
      </c>
      <c r="R128" s="84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3">
      <c r="A129" s="1"/>
      <c r="B129" s="86" t="s">
        <v>80</v>
      </c>
      <c r="C129" s="50"/>
      <c r="D129" s="23">
        <v>7.0000000000000007E-2</v>
      </c>
      <c r="E129" s="31">
        <v>0.19</v>
      </c>
      <c r="F129" s="82" t="s">
        <v>101</v>
      </c>
      <c r="G129" s="35">
        <v>5266093</v>
      </c>
      <c r="H129" s="83">
        <v>-19.16</v>
      </c>
      <c r="I129" s="83">
        <v>-5.71</v>
      </c>
      <c r="J129" s="37">
        <v>1197613</v>
      </c>
      <c r="K129" s="83">
        <v>-6.95</v>
      </c>
      <c r="L129" s="83">
        <v>4.84</v>
      </c>
      <c r="M129" s="35">
        <v>3818</v>
      </c>
      <c r="N129" s="83">
        <v>-10.44</v>
      </c>
      <c r="O129" s="83">
        <v>-16.12</v>
      </c>
      <c r="P129" s="37">
        <v>2217</v>
      </c>
      <c r="Q129" s="83">
        <v>-19.350000000000001</v>
      </c>
      <c r="R129" s="84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8" customFormat="1" ht="19.5" customHeight="1" x14ac:dyDescent="0.3">
      <c r="A130" s="89"/>
      <c r="B130" s="88" t="s">
        <v>81</v>
      </c>
      <c r="C130" s="50"/>
      <c r="D130" s="90">
        <v>0.08</v>
      </c>
      <c r="E130" s="91">
        <v>0.25</v>
      </c>
      <c r="F130" s="100" t="s">
        <v>127</v>
      </c>
      <c r="G130" s="92">
        <v>4160038</v>
      </c>
      <c r="H130" s="101">
        <f>ROUND((G130-G129)/G129*100,2)</f>
        <v>-21</v>
      </c>
      <c r="I130" s="101">
        <f>(ROUND((G130-G115)/G115*100,2))</f>
        <v>-12.14</v>
      </c>
      <c r="J130" s="94">
        <v>1128863</v>
      </c>
      <c r="K130" s="101">
        <f>ROUND((J130-J129)/J129*100,2)</f>
        <v>-5.74</v>
      </c>
      <c r="L130" s="101">
        <f>ROUND((J130-J115)/J115*100,2)</f>
        <v>2.4900000000000002</v>
      </c>
      <c r="M130" s="92">
        <v>3305</v>
      </c>
      <c r="N130" s="101">
        <f>ROUND((M130-M129)/M129*100,2)</f>
        <v>-13.44</v>
      </c>
      <c r="O130" s="101">
        <f>ROUND((M130-M115)/M115*100,2)</f>
        <v>-11.42</v>
      </c>
      <c r="P130" s="94">
        <v>2832</v>
      </c>
      <c r="Q130" s="101">
        <f>ROUND((P130-P129)/P129*100,2)</f>
        <v>27.74</v>
      </c>
      <c r="R130" s="102">
        <f>ROUND((P130-P115)/P115*100,2)</f>
        <v>7.84</v>
      </c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</row>
    <row r="131" spans="1:49" s="98" customFormat="1" ht="18.75" customHeight="1" x14ac:dyDescent="0.3">
      <c r="A131" s="89"/>
      <c r="B131" s="111" t="s">
        <v>128</v>
      </c>
      <c r="C131" s="112"/>
      <c r="D131" s="90">
        <f>M131/G131*100</f>
        <v>6.9228714441714481E-2</v>
      </c>
      <c r="E131" s="91">
        <f>P131/J131*100</f>
        <v>0.23826504921761701</v>
      </c>
      <c r="F131" s="99">
        <f>21+15+23+19+21+21+21</f>
        <v>141</v>
      </c>
      <c r="G131" s="92">
        <f>G123+G124+G125+G127+G128+G129+G130</f>
        <v>37641895</v>
      </c>
      <c r="H131" s="93"/>
      <c r="I131" s="93">
        <f>(G131-G132)/G132*100</f>
        <v>-5.6730423367891252</v>
      </c>
      <c r="J131" s="94">
        <f>J123+J124+J125+J127+J128+J129+J130</f>
        <v>8184163</v>
      </c>
      <c r="K131" s="93"/>
      <c r="L131" s="93">
        <f>(J131-J132)/J132*100</f>
        <v>2.3939104361388255</v>
      </c>
      <c r="M131" s="92">
        <f>M123+M124+M125+M127+M128+M129+M130</f>
        <v>26059</v>
      </c>
      <c r="N131" s="93"/>
      <c r="O131" s="93">
        <f>(M131-M132)/M132*100</f>
        <v>-16.246705663045574</v>
      </c>
      <c r="P131" s="94">
        <f>P123+P124+P125+P127+P128+P129+P130</f>
        <v>19500</v>
      </c>
      <c r="Q131" s="93"/>
      <c r="R131" s="95">
        <f>(P131-P132)/P132*100</f>
        <v>-1.847284441536216</v>
      </c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</row>
    <row r="132" spans="1:49" s="55" customFormat="1" ht="14.1" customHeight="1" thickBot="1" x14ac:dyDescent="0.35">
      <c r="A132" s="52"/>
      <c r="B132" s="103" t="s">
        <v>129</v>
      </c>
      <c r="C132" s="103"/>
      <c r="D132" s="73">
        <f>M132 / G132*100</f>
        <v>7.796868252071644E-2</v>
      </c>
      <c r="E132" s="74">
        <f>P132/J132*100</f>
        <v>0.24856052092740211</v>
      </c>
      <c r="F132" s="75">
        <f>20+16+22+19+21+21+22</f>
        <v>141</v>
      </c>
      <c r="G132" s="76">
        <f>G107+G108+G109+G111+G112+G113+G115</f>
        <v>39905766</v>
      </c>
      <c r="H132" s="77"/>
      <c r="I132" s="78">
        <f>(G132-G89-G90-G91-G93-G94-G95-G97)/(G89+G90+G91+G93+G94+G95+G97)*100</f>
        <v>-9.1328696044934077</v>
      </c>
      <c r="J132" s="79">
        <f>J107+J108+J109+J111+J112+J113+J115</f>
        <v>7992822</v>
      </c>
      <c r="K132" s="77"/>
      <c r="L132" s="78">
        <f>(J132-J89-J90-J91-J93-J94-J95-J97)/(J89+J90+J91+J93+J94+J95+J97)*100</f>
        <v>-1.2011258847813588</v>
      </c>
      <c r="M132" s="76">
        <f>M107+M108+M109+M111+M112+M113+M115</f>
        <v>31114</v>
      </c>
      <c r="N132" s="77"/>
      <c r="O132" s="78">
        <f>(M132-M89-M90-M91-M93-M94-M95-M97)/(M89+M90+M91+M93+M94+M95+M97)*100</f>
        <v>-27.641860465116281</v>
      </c>
      <c r="P132" s="79">
        <f>P107+P108+P109+P111+P112+P113+P115</f>
        <v>19867</v>
      </c>
      <c r="Q132" s="77"/>
      <c r="R132" s="80">
        <f>(P132-P89-P90-P91-P93-P94-P95-P97)/(P89+P90+P91+P93+P94+P95+P97)*100</f>
        <v>-23.097468452427034</v>
      </c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</row>
    <row r="133" spans="1:49" s="55" customFormat="1" ht="14.1" customHeight="1" x14ac:dyDescent="0.3">
      <c r="A133" s="52"/>
      <c r="B133" s="68"/>
      <c r="C133" s="68"/>
      <c r="D133" s="59"/>
      <c r="E133" s="59"/>
      <c r="F133" s="69"/>
      <c r="G133" s="70"/>
      <c r="H133" s="71"/>
      <c r="I133" s="72"/>
      <c r="J133" s="70"/>
      <c r="K133" s="71"/>
      <c r="L133" s="72"/>
      <c r="M133" s="70"/>
      <c r="N133" s="71"/>
      <c r="O133" s="72"/>
      <c r="P133" s="70"/>
      <c r="Q133" s="71"/>
      <c r="R133" s="7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</row>
    <row r="134" spans="1:49" ht="13.5" customHeight="1" x14ac:dyDescent="0.3">
      <c r="A134" s="1"/>
      <c r="B134" s="44" t="s">
        <v>60</v>
      </c>
      <c r="C134" s="45" t="s">
        <v>130</v>
      </c>
      <c r="D134" s="46"/>
      <c r="E134" s="47"/>
      <c r="F134" s="47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4.4" x14ac:dyDescent="0.3">
      <c r="A135" s="1"/>
      <c r="B135" s="44" t="s">
        <v>61</v>
      </c>
      <c r="C135" s="45" t="s">
        <v>62</v>
      </c>
      <c r="D135" s="46"/>
      <c r="E135" s="47"/>
      <c r="F135" s="47"/>
      <c r="G135" s="47"/>
      <c r="H135" s="47"/>
      <c r="I135" s="47"/>
      <c r="J135" s="49"/>
      <c r="K135" s="49"/>
      <c r="L135" s="49"/>
      <c r="M135" s="49"/>
      <c r="N135" s="49"/>
      <c r="O135" s="49"/>
      <c r="P135" s="49"/>
      <c r="Q135" s="49"/>
      <c r="R135" s="49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3">
      <c r="A136" s="1"/>
      <c r="B136" s="51" t="s">
        <v>119</v>
      </c>
      <c r="C136" s="1" t="s">
        <v>120</v>
      </c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3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3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5.25" customHeight="1" x14ac:dyDescent="0.3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3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3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3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8" customHeight="1" x14ac:dyDescent="0.3"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5.75" customHeight="1" x14ac:dyDescent="0.3"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9:49" ht="15.75" customHeight="1" x14ac:dyDescent="0.3"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9:49" ht="10.199999999999999" customHeight="1" x14ac:dyDescent="0.3"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9:49" ht="15.75" customHeight="1" x14ac:dyDescent="0.3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50" spans="19:49" ht="7.2" customHeight="1" x14ac:dyDescent="0.3"/>
    <row r="151" spans="19:49" ht="15.75" customHeight="1" x14ac:dyDescent="0.3"/>
    <row r="152" spans="19:49" ht="17.7" customHeight="1" x14ac:dyDescent="0.3"/>
    <row r="153" spans="19:49" ht="17.100000000000001" customHeight="1" x14ac:dyDescent="0.3"/>
    <row r="154" spans="19:49" ht="7.65" customHeight="1" x14ac:dyDescent="0.3"/>
    <row r="155" spans="19:49" ht="17.100000000000001" customHeight="1" x14ac:dyDescent="0.3"/>
    <row r="156" spans="19:49" ht="17.100000000000001" customHeight="1" x14ac:dyDescent="0.3"/>
    <row r="157" spans="19:49" ht="17.100000000000001" customHeight="1" x14ac:dyDescent="0.3"/>
    <row r="158" spans="19:49" ht="8.6999999999999993" customHeight="1" x14ac:dyDescent="0.3"/>
    <row r="159" spans="19:49" ht="14.25" customHeight="1" x14ac:dyDescent="0.3"/>
    <row r="160" spans="19:49" ht="16.5" customHeight="1" x14ac:dyDescent="0.3"/>
    <row r="161" ht="12.75" customHeight="1" x14ac:dyDescent="0.3"/>
    <row r="162" ht="11.1" customHeight="1" x14ac:dyDescent="0.3"/>
    <row r="163" ht="10.65" customHeight="1" x14ac:dyDescent="0.3"/>
    <row r="164" ht="14.1" customHeight="1" x14ac:dyDescent="0.3"/>
  </sheetData>
  <protectedRanges>
    <protectedRange sqref="A126:XFD136" name="範圍1"/>
  </protectedRanges>
  <mergeCells count="10">
    <mergeCell ref="B132:C132"/>
    <mergeCell ref="B1:R1"/>
    <mergeCell ref="D3:E3"/>
    <mergeCell ref="G3:L3"/>
    <mergeCell ref="M3:R3"/>
    <mergeCell ref="H4:I4"/>
    <mergeCell ref="K4:L4"/>
    <mergeCell ref="N4:O4"/>
    <mergeCell ref="Q4:R4"/>
    <mergeCell ref="B131:C131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2022-07-20T01:20:36Z</cp:lastPrinted>
  <dcterms:created xsi:type="dcterms:W3CDTF">1998-09-21T15:00:50Z</dcterms:created>
  <dcterms:modified xsi:type="dcterms:W3CDTF">2022-08-19T08:21:44Z</dcterms:modified>
  <dc:language>zh-TW</dc:language>
</cp:coreProperties>
</file>