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10727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P131" i="1" l="1"/>
  <c r="R131" i="1" s="1"/>
  <c r="P130" i="1"/>
  <c r="M131" i="1"/>
  <c r="O131" i="1" s="1"/>
  <c r="M130" i="1"/>
  <c r="J131" i="1"/>
  <c r="L131" i="1" s="1"/>
  <c r="J130" i="1"/>
  <c r="G131" i="1"/>
  <c r="I131" i="1" s="1"/>
  <c r="G130" i="1"/>
  <c r="F131" i="1"/>
  <c r="F130" i="1"/>
  <c r="R129" i="1"/>
  <c r="Q129" i="1"/>
  <c r="O129" i="1"/>
  <c r="N129" i="1"/>
  <c r="L129" i="1"/>
  <c r="K129" i="1"/>
  <c r="I129" i="1"/>
  <c r="H129" i="1"/>
  <c r="I130" i="1" l="1"/>
  <c r="D131" i="1"/>
  <c r="E131" i="1"/>
  <c r="R130" i="1"/>
  <c r="O130" i="1"/>
  <c r="L130" i="1"/>
  <c r="D130" i="1"/>
  <c r="P105" i="1" l="1"/>
  <c r="M105" i="1"/>
  <c r="O105" i="1" s="1"/>
  <c r="J105" i="1"/>
  <c r="L105" i="1" s="1"/>
  <c r="G105" i="1"/>
  <c r="I105" i="1" s="1"/>
  <c r="F105" i="1"/>
  <c r="E105" i="1" l="1"/>
  <c r="R105" i="1"/>
  <c r="D105" i="1"/>
  <c r="E130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<sst xmlns="http://schemas.openxmlformats.org/spreadsheetml/2006/main" count="300" uniqueCount="130">
  <si>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</si>
  <si>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</si>
  <si>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</si>
  <si>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</si>
  <si>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</si>
  <si>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</si>
  <si>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</si>
  <si>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</si>
  <si>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</si>
  <si>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</si>
  <si>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</si>
  <si>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</si>
  <si>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</si>
  <si>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</si>
  <si>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</si>
  <si>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</si>
  <si>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</si>
  <si>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</si>
  <si>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</si>
  <si>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</si>
  <si>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</si>
  <si>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</si>
  <si>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</si>
  <si>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</si>
  <si>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</si>
  <si>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</si>
  <si>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</si>
  <si>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</si>
  <si>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</si>
  <si>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</si>
  <si>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</si>
  <si>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</si>
  <si>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</si>
  <si>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</si>
  <si>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</si>
  <si>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</si>
  <si>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</si>
  <si>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</si>
  <si>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</si>
  <si>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</si>
  <si>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</si>
  <si>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</si>
  <si>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</si>
  <si>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</si>
  <si>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</si>
  <si>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</si>
  <si>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</si>
  <si>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</si>
  <si>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</si>
  <si>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</si>
  <si>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</si>
  <si>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</si>
  <si>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</si>
  <si>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</si>
  <si>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</si>
  <si>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</si>
  <si>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</si>
  <si>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</si>
  <si>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</si>
  <si>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</si>
  <si>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</si>
  <si>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</si>
  <si>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</si>
  <si>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</si>
  <si>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</si>
  <si>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</si>
  <si>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</si>
  <si>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</si>
  <si>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</si>
  <si>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</si>
  <si>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</si>
  <si>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</si>
  <si>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</si>
  <si>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</si>
  <si>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</si>
  <si>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</si>
  <si>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</si>
  <si>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</si>
  <si>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</si>
  <si>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</si>
  <si>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</si>
  <si>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</si>
  <si>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</si>
  <si>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</si>
  <si>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</si>
  <si>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</si>
  <si>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</si>
  <si>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</si>
  <si>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</si>
  <si>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</si>
  <si>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</si>
  <si>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</si>
  <si>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</si>
  <si>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</si>
  <si>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</si>
  <si>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</si>
  <si>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</si>
  <si>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</si>
  <si>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</si>
  <si>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</si>
  <si>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</si>
  <si>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</si>
  <si>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</si>
  <si>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</si>
  <si>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</si>
  <si>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</si>
  <si>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</si>
  <si>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</si>
  <si>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</si>
  <si>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</si>
  <si>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</si>
  <si>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</si>
  <si>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</si>
  <si>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</si>
  <si>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</si>
  <si>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</si>
  <si>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</si>
  <si>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</si>
  <si>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</si>
  <si>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</si>
  <si>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</si>
  <si>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</si>
  <si>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</si>
  <si>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</si>
  <si>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</si>
  <si>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</si>
  <si>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</si>
  <si>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</si>
  <si>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1-6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</si>
  <si>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1-6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</si>
</sst>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09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13" fillId="0" borderId="21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vertical="center"/>
    </xf>
    <xf numFmtId="178" fontId="13" fillId="0" borderId="28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vertical="center"/>
    </xf>
    <xf numFmtId="178" fontId="6" fillId="0" borderId="29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9" xfId="0" applyFont="1" applyBorder="1" applyAlignment="1" applyProtection="1">
      <alignment horizontal="right"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63"/>
  <sheetViews>
    <sheetView showGridLines="0" tabSelected="1" zoomScale="115" zoomScaleNormal="115" workbookViewId="0">
      <pane xSplit="3" ySplit="5" topLeftCell="E105" activePane="bottomRight" state="frozen"/>
      <selection pane="topRight" activeCell="D1" sqref="D1"/>
      <selection pane="bottomLeft" activeCell="A6" sqref="A6"/>
      <selection pane="bottomRight" activeCell="L119" sqref="L119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90" t="s">
        <v>2</v>
      </c>
      <c r="E3" s="90"/>
      <c r="F3" s="5" t="s">
        <v>3</v>
      </c>
      <c r="G3" s="90" t="s">
        <v>4</v>
      </c>
      <c r="H3" s="90"/>
      <c r="I3" s="90"/>
      <c r="J3" s="90"/>
      <c r="K3" s="90"/>
      <c r="L3" s="90"/>
      <c r="M3" s="91" t="s">
        <v>122</v>
      </c>
      <c r="N3" s="91"/>
      <c r="O3" s="91"/>
      <c r="P3" s="91"/>
      <c r="Q3" s="91"/>
      <c r="R3" s="91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119</v>
      </c>
      <c r="G4" s="12" t="s">
        <v>8</v>
      </c>
      <c r="H4" s="92" t="s">
        <v>9</v>
      </c>
      <c r="I4" s="92"/>
      <c r="J4" s="12" t="s">
        <v>10</v>
      </c>
      <c r="K4" s="93" t="s">
        <v>9</v>
      </c>
      <c r="L4" s="93"/>
      <c r="M4" s="10" t="s">
        <v>8</v>
      </c>
      <c r="N4" s="94" t="s">
        <v>9</v>
      </c>
      <c r="O4" s="94"/>
      <c r="P4" s="12" t="s">
        <v>10</v>
      </c>
      <c r="Q4" s="95" t="s">
        <v>9</v>
      </c>
      <c r="R4" s="95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4.1" hidden="1" customHeight="1" x14ac:dyDescent="0.25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21" t="s">
        <v>74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21" t="s">
        <v>75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32" t="s">
        <v>76</v>
      </c>
      <c r="C72" s="33"/>
      <c r="D72" s="23">
        <v>0.11</v>
      </c>
      <c r="E72" s="31">
        <v>0.37</v>
      </c>
      <c r="F72" s="34" t="s">
        <v>64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32" t="s">
        <v>77</v>
      </c>
      <c r="C73" s="33" t="s">
        <v>29</v>
      </c>
      <c r="D73" s="23">
        <v>0.12</v>
      </c>
      <c r="E73" s="31">
        <v>0.35</v>
      </c>
      <c r="F73" s="34" t="s">
        <v>65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32" t="s">
        <v>78</v>
      </c>
      <c r="C74" s="33"/>
      <c r="D74" s="23">
        <v>0.12</v>
      </c>
      <c r="E74" s="31">
        <v>0.33</v>
      </c>
      <c r="F74" s="34" t="s">
        <v>66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32" t="s">
        <v>79</v>
      </c>
      <c r="C76" s="33"/>
      <c r="D76" s="23">
        <v>0.12</v>
      </c>
      <c r="E76" s="31">
        <v>0.4</v>
      </c>
      <c r="F76" s="34" t="s">
        <v>67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32" t="s">
        <v>80</v>
      </c>
      <c r="C77" s="33"/>
      <c r="D77" s="23">
        <v>0.12</v>
      </c>
      <c r="E77" s="31">
        <v>0.38</v>
      </c>
      <c r="F77" s="34" t="s">
        <v>68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32" t="s">
        <v>81</v>
      </c>
      <c r="C78" s="33"/>
      <c r="D78" s="23">
        <v>0.13</v>
      </c>
      <c r="E78" s="31">
        <v>0.36</v>
      </c>
      <c r="F78" s="34" t="s">
        <v>69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32" t="s">
        <v>82</v>
      </c>
      <c r="C80" s="33"/>
      <c r="D80" s="23">
        <v>0.11</v>
      </c>
      <c r="E80" s="31">
        <v>0.39</v>
      </c>
      <c r="F80" s="34" t="s">
        <v>64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32" t="s">
        <v>83</v>
      </c>
      <c r="C81" s="33"/>
      <c r="D81" s="23">
        <v>0.12</v>
      </c>
      <c r="E81" s="31">
        <v>0.36</v>
      </c>
      <c r="F81" s="34" t="s">
        <v>70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32" t="s">
        <v>84</v>
      </c>
      <c r="C82" s="33"/>
      <c r="D82" s="23">
        <v>0.1</v>
      </c>
      <c r="E82" s="31">
        <v>0.34</v>
      </c>
      <c r="F82" s="34" t="s">
        <v>71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32" t="s">
        <v>85</v>
      </c>
      <c r="C84" s="33"/>
      <c r="D84" s="23">
        <v>0.13</v>
      </c>
      <c r="E84" s="31">
        <v>0.5</v>
      </c>
      <c r="F84" s="34" t="s">
        <v>68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32" t="s">
        <v>86</v>
      </c>
      <c r="C85" s="33"/>
      <c r="D85" s="23">
        <v>0.12</v>
      </c>
      <c r="E85" s="31">
        <v>0.36</v>
      </c>
      <c r="F85" s="34" t="s">
        <v>70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32" t="s">
        <v>87</v>
      </c>
      <c r="C86" s="33"/>
      <c r="D86" s="23">
        <v>0.11</v>
      </c>
      <c r="E86" s="31">
        <v>0.45</v>
      </c>
      <c r="F86" s="34" t="s">
        <v>72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21" t="s">
        <v>110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32" t="s">
        <v>73</v>
      </c>
      <c r="C89" s="50" t="s">
        <v>29</v>
      </c>
      <c r="D89" s="23">
        <v>0.1</v>
      </c>
      <c r="E89" s="31">
        <v>0.32</v>
      </c>
      <c r="F89" s="34" t="s">
        <v>88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32" t="s">
        <v>89</v>
      </c>
      <c r="C90" s="50"/>
      <c r="D90" s="23">
        <v>0.1</v>
      </c>
      <c r="E90" s="31">
        <v>0.28000000000000003</v>
      </c>
      <c r="F90" s="34" t="s">
        <v>90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32" t="s">
        <v>91</v>
      </c>
      <c r="C91" s="50"/>
      <c r="D91" s="23">
        <v>0.1</v>
      </c>
      <c r="E91" s="31">
        <v>0.34</v>
      </c>
      <c r="F91" s="34" t="s">
        <v>92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32"/>
      <c r="C92" s="50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32" t="s">
        <v>93</v>
      </c>
      <c r="C93" s="50"/>
      <c r="D93" s="23">
        <v>0.12</v>
      </c>
      <c r="E93" s="31">
        <v>0.33</v>
      </c>
      <c r="F93" s="34" t="s">
        <v>94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32" t="s">
        <v>95</v>
      </c>
      <c r="C94" s="50"/>
      <c r="D94" s="23">
        <v>0.1</v>
      </c>
      <c r="E94" s="31">
        <v>0.31</v>
      </c>
      <c r="F94" s="34" t="s">
        <v>96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32" t="s">
        <v>97</v>
      </c>
      <c r="C95" s="50"/>
      <c r="D95" s="23">
        <v>0.09</v>
      </c>
      <c r="E95" s="31">
        <v>0.4</v>
      </c>
      <c r="F95" s="34" t="s">
        <v>98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32"/>
      <c r="C96" s="50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32" t="s">
        <v>99</v>
      </c>
      <c r="C97" s="50"/>
      <c r="D97" s="23">
        <v>0.08</v>
      </c>
      <c r="E97" s="31">
        <v>0.25</v>
      </c>
      <c r="F97" s="34" t="s">
        <v>100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32" t="s">
        <v>101</v>
      </c>
      <c r="C98" s="50"/>
      <c r="D98" s="23">
        <v>0.09</v>
      </c>
      <c r="E98" s="31">
        <v>0.3</v>
      </c>
      <c r="F98" s="34" t="s">
        <v>102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32" t="s">
        <v>104</v>
      </c>
      <c r="C99" s="50"/>
      <c r="D99" s="23">
        <v>0.08</v>
      </c>
      <c r="E99" s="31">
        <v>0.28000000000000003</v>
      </c>
      <c r="F99" s="34" t="s">
        <v>103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32"/>
      <c r="C100" s="50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32" t="s">
        <v>85</v>
      </c>
      <c r="C101" s="50"/>
      <c r="D101" s="23">
        <v>0.1</v>
      </c>
      <c r="E101" s="31">
        <v>0.3</v>
      </c>
      <c r="F101" s="34" t="s">
        <v>105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32" t="s">
        <v>106</v>
      </c>
      <c r="C102" s="50"/>
      <c r="D102" s="23">
        <v>0.08</v>
      </c>
      <c r="E102" s="31">
        <v>0.31</v>
      </c>
      <c r="F102" s="34" t="s">
        <v>107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32" t="s">
        <v>108</v>
      </c>
      <c r="C103" s="50"/>
      <c r="D103" s="23">
        <v>0.09</v>
      </c>
      <c r="E103" s="31">
        <v>0.32</v>
      </c>
      <c r="F103" s="34" t="s">
        <v>109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32"/>
      <c r="C104" s="50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5" customFormat="1" ht="14.1" customHeight="1" x14ac:dyDescent="0.25">
      <c r="A105" s="52"/>
      <c r="B105" s="66" t="s">
        <v>125</v>
      </c>
      <c r="C105" s="67"/>
      <c r="D105" s="58">
        <f>M105 / G105*100</f>
        <v>7.3832672852743059E-2</v>
      </c>
      <c r="E105" s="59">
        <f>P105/J105*100</f>
        <v>0.25776002930249414</v>
      </c>
      <c r="F105" s="60">
        <f>20+16+22+19+21+21+22+22+21+20+22+22</f>
        <v>248</v>
      </c>
      <c r="G105" s="61">
        <f>G107+G108+G109+G111+G112+G113+G115+G116+G117+G119+G120+G121</f>
        <v>68917998</v>
      </c>
      <c r="H105" s="62"/>
      <c r="I105" s="63">
        <f>(G105-G87)/G87*100</f>
        <v>-8.3634234557997171</v>
      </c>
      <c r="J105" s="64">
        <f>J107+J108+J109+J111+J112+J113+J115+J116+J117+J119+J120+J121</f>
        <v>14011094</v>
      </c>
      <c r="K105" s="62"/>
      <c r="L105" s="63">
        <f>(J105-J87)/J87*100</f>
        <v>0.28908343722332736</v>
      </c>
      <c r="M105" s="61">
        <f>M107+M108+M109+M111+M112+M113+M115+M116+M117+M119+M120+M121</f>
        <v>50884</v>
      </c>
      <c r="N105" s="62"/>
      <c r="O105" s="63">
        <f>(M105-M87)/M87*100</f>
        <v>-26.99674323180442</v>
      </c>
      <c r="P105" s="64">
        <f>P107+P108+P109+P111+P112+P113+P115+P116+P117+P119+P120+P121</f>
        <v>36115</v>
      </c>
      <c r="Q105" s="62"/>
      <c r="R105" s="65">
        <f>(P105-P87)/P87*100</f>
        <v>-17.326710008241005</v>
      </c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</row>
    <row r="106" spans="1:49" ht="6" customHeight="1" x14ac:dyDescent="0.25">
      <c r="A106" s="1"/>
      <c r="B106" s="56"/>
      <c r="C106" s="50"/>
      <c r="D106" s="23"/>
      <c r="E106" s="31"/>
      <c r="F106" s="34"/>
      <c r="G106" s="35"/>
      <c r="H106" s="36"/>
      <c r="I106" s="36"/>
      <c r="J106" s="37"/>
      <c r="K106" s="36"/>
      <c r="L106" s="36"/>
      <c r="M106" s="35"/>
      <c r="N106" s="36"/>
      <c r="O106" s="36"/>
      <c r="P106" s="37"/>
      <c r="Q106" s="36"/>
      <c r="R106" s="39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customHeight="1" x14ac:dyDescent="0.25">
      <c r="A107" s="1"/>
      <c r="B107" s="32" t="s">
        <v>111</v>
      </c>
      <c r="C107" s="50"/>
      <c r="D107" s="23">
        <v>0.08</v>
      </c>
      <c r="E107" s="31">
        <v>0.27</v>
      </c>
      <c r="F107" s="34" t="s">
        <v>90</v>
      </c>
      <c r="G107" s="35">
        <v>4849247</v>
      </c>
      <c r="H107" s="36">
        <v>-25.243512750041468</v>
      </c>
      <c r="I107" s="36">
        <v>-27.490389115589299</v>
      </c>
      <c r="J107" s="37">
        <v>1089108</v>
      </c>
      <c r="K107" s="36">
        <v>-15.855526909268185</v>
      </c>
      <c r="L107" s="36">
        <v>-4.2374043787918758</v>
      </c>
      <c r="M107" s="35">
        <v>3915</v>
      </c>
      <c r="N107" s="36">
        <v>-31.794425087108014</v>
      </c>
      <c r="O107" s="36">
        <v>-39.648527824880532</v>
      </c>
      <c r="P107" s="37">
        <v>2924</v>
      </c>
      <c r="Q107" s="36">
        <v>-29.863276565123531</v>
      </c>
      <c r="R107" s="39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customHeight="1" x14ac:dyDescent="0.25">
      <c r="A108" s="1"/>
      <c r="B108" s="32" t="s">
        <v>112</v>
      </c>
      <c r="C108" s="50" t="s">
        <v>29</v>
      </c>
      <c r="D108" s="23">
        <v>7.0000000000000007E-2</v>
      </c>
      <c r="E108" s="31">
        <v>0.24</v>
      </c>
      <c r="F108" s="34" t="s">
        <v>113</v>
      </c>
      <c r="G108" s="35">
        <v>5686534</v>
      </c>
      <c r="H108" s="36">
        <v>17.26633021580464</v>
      </c>
      <c r="I108" s="36">
        <v>22.357653165626278</v>
      </c>
      <c r="J108" s="37">
        <v>999767</v>
      </c>
      <c r="K108" s="36">
        <v>-8.2031350426220353</v>
      </c>
      <c r="L108" s="36">
        <v>3.4059515719816269</v>
      </c>
      <c r="M108" s="35">
        <v>3716</v>
      </c>
      <c r="N108" s="36">
        <v>-5.0830140485312896</v>
      </c>
      <c r="O108" s="36">
        <v>-20.54735941843062</v>
      </c>
      <c r="P108" s="37">
        <v>2375</v>
      </c>
      <c r="Q108" s="36">
        <v>-18.775649794801641</v>
      </c>
      <c r="R108" s="39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customHeight="1" x14ac:dyDescent="0.25">
      <c r="A109" s="1"/>
      <c r="B109" s="32" t="s">
        <v>114</v>
      </c>
      <c r="C109" s="50"/>
      <c r="D109" s="23">
        <v>7.0000000000000007E-2</v>
      </c>
      <c r="E109" s="31">
        <v>0.22</v>
      </c>
      <c r="F109" s="34" t="s">
        <v>92</v>
      </c>
      <c r="G109" s="35">
        <v>7589672</v>
      </c>
      <c r="H109" s="36">
        <v>33.467451350858006</v>
      </c>
      <c r="I109" s="36">
        <v>-4.3112603029013608</v>
      </c>
      <c r="J109" s="37">
        <v>1357585</v>
      </c>
      <c r="K109" s="36">
        <v>35.790139102410862</v>
      </c>
      <c r="L109" s="36">
        <v>-1.782846245337238</v>
      </c>
      <c r="M109" s="35">
        <v>5399</v>
      </c>
      <c r="N109" s="36">
        <v>45.290635091496235</v>
      </c>
      <c r="O109" s="36">
        <v>-33.973339855692799</v>
      </c>
      <c r="P109" s="37">
        <v>3048</v>
      </c>
      <c r="Q109" s="36">
        <v>28.336842105263159</v>
      </c>
      <c r="R109" s="39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customHeight="1" x14ac:dyDescent="0.25">
      <c r="A110" s="1"/>
      <c r="B110" s="32"/>
      <c r="C110" s="50"/>
      <c r="D110" s="23"/>
      <c r="E110" s="31"/>
      <c r="F110" s="34"/>
      <c r="G110" s="35"/>
      <c r="H110" s="36"/>
      <c r="I110" s="36"/>
      <c r="J110" s="37"/>
      <c r="K110" s="36"/>
      <c r="L110" s="36"/>
      <c r="M110" s="35"/>
      <c r="N110" s="36"/>
      <c r="O110" s="36"/>
      <c r="P110" s="37"/>
      <c r="Q110" s="36"/>
      <c r="R110" s="39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customHeight="1" x14ac:dyDescent="0.25">
      <c r="A111" s="1"/>
      <c r="B111" s="32" t="s">
        <v>79</v>
      </c>
      <c r="C111" s="50"/>
      <c r="D111" s="23">
        <v>0.09</v>
      </c>
      <c r="E111" s="31">
        <v>0.23</v>
      </c>
      <c r="F111" s="34" t="s">
        <v>105</v>
      </c>
      <c r="G111" s="35">
        <v>4304351</v>
      </c>
      <c r="H111" s="36">
        <v>-43.286732285663994</v>
      </c>
      <c r="I111" s="36">
        <v>-28.811106811017499</v>
      </c>
      <c r="J111" s="37">
        <v>1003349</v>
      </c>
      <c r="K111" s="36">
        <v>-26.093099142963421</v>
      </c>
      <c r="L111" s="36">
        <v>-8.1876712303697019</v>
      </c>
      <c r="M111" s="35">
        <v>3771</v>
      </c>
      <c r="N111" s="36">
        <v>-30.153732172624558</v>
      </c>
      <c r="O111" s="36">
        <v>-47.799003322259139</v>
      </c>
      <c r="P111" s="37">
        <v>2321</v>
      </c>
      <c r="Q111" s="36">
        <v>-23.851706036745409</v>
      </c>
      <c r="R111" s="39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customHeight="1" x14ac:dyDescent="0.25">
      <c r="A112" s="1"/>
      <c r="B112" s="32" t="s">
        <v>80</v>
      </c>
      <c r="C112" s="50"/>
      <c r="D112" s="23">
        <v>0.08</v>
      </c>
      <c r="E112" s="31">
        <v>0.27</v>
      </c>
      <c r="F112" s="34" t="s">
        <v>98</v>
      </c>
      <c r="G112" s="35">
        <v>7155996</v>
      </c>
      <c r="H112" s="36">
        <v>66.250289532614786</v>
      </c>
      <c r="I112" s="36">
        <v>51.623512421227133</v>
      </c>
      <c r="J112" s="37">
        <v>1299292</v>
      </c>
      <c r="K112" s="36">
        <v>29.49551950517716</v>
      </c>
      <c r="L112" s="36">
        <v>31.453269203141222</v>
      </c>
      <c r="M112" s="35">
        <v>6030</v>
      </c>
      <c r="N112" s="36">
        <v>59.904534606205253</v>
      </c>
      <c r="O112" s="36">
        <v>22.237989053314415</v>
      </c>
      <c r="P112" s="37">
        <v>3480</v>
      </c>
      <c r="Q112" s="36">
        <v>49.935372684187854</v>
      </c>
      <c r="R112" s="39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customHeight="1" x14ac:dyDescent="0.25">
      <c r="A113" s="1"/>
      <c r="B113" s="32" t="s">
        <v>115</v>
      </c>
      <c r="C113" s="50"/>
      <c r="D113" s="23">
        <v>0.08</v>
      </c>
      <c r="E113" s="31">
        <v>0.27</v>
      </c>
      <c r="F113" s="34" t="s">
        <v>116</v>
      </c>
      <c r="G113" s="35">
        <v>5585013</v>
      </c>
      <c r="H113" s="36">
        <v>-21.95338007455566</v>
      </c>
      <c r="I113" s="36">
        <v>-23.899992969111509</v>
      </c>
      <c r="J113" s="37">
        <v>1142277</v>
      </c>
      <c r="K113" s="36">
        <v>-12.084658413966991</v>
      </c>
      <c r="L113" s="36">
        <v>-8.059503754399719</v>
      </c>
      <c r="M113" s="35">
        <v>4552</v>
      </c>
      <c r="N113" s="36">
        <v>-24.510779436152571</v>
      </c>
      <c r="O113" s="36">
        <v>-28.371361132966165</v>
      </c>
      <c r="P113" s="37">
        <v>3093</v>
      </c>
      <c r="Q113" s="36">
        <v>-11.120689655172415</v>
      </c>
      <c r="R113" s="39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customHeight="1" x14ac:dyDescent="0.25">
      <c r="A114" s="1"/>
      <c r="B114" s="32"/>
      <c r="C114" s="50"/>
      <c r="D114" s="23"/>
      <c r="E114" s="31"/>
      <c r="F114" s="34"/>
      <c r="G114" s="35"/>
      <c r="H114" s="36"/>
      <c r="I114" s="36"/>
      <c r="J114" s="37"/>
      <c r="K114" s="36"/>
      <c r="L114" s="36"/>
      <c r="M114" s="35"/>
      <c r="N114" s="36"/>
      <c r="O114" s="36"/>
      <c r="P114" s="37"/>
      <c r="Q114" s="36"/>
      <c r="R114" s="39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customHeight="1" x14ac:dyDescent="0.25">
      <c r="A115" s="1"/>
      <c r="B115" s="32" t="s">
        <v>82</v>
      </c>
      <c r="C115" s="50"/>
      <c r="D115" s="23">
        <v>0.08</v>
      </c>
      <c r="E115" s="31">
        <v>0.24</v>
      </c>
      <c r="F115" s="34" t="s">
        <v>117</v>
      </c>
      <c r="G115" s="35">
        <v>4734953</v>
      </c>
      <c r="H115" s="36">
        <v>-15.220376389455136</v>
      </c>
      <c r="I115" s="36">
        <v>-27.653017678355418</v>
      </c>
      <c r="J115" s="37">
        <v>1101444</v>
      </c>
      <c r="K115" s="36">
        <v>-3.5747021081576533</v>
      </c>
      <c r="L115" s="36">
        <v>-13.948813542637541</v>
      </c>
      <c r="M115" s="35">
        <v>3731</v>
      </c>
      <c r="N115" s="36">
        <v>-18.036028119507908</v>
      </c>
      <c r="O115" s="36">
        <v>-27.511171556246357</v>
      </c>
      <c r="P115" s="37">
        <v>2626</v>
      </c>
      <c r="Q115" s="36">
        <v>-15.098609763983188</v>
      </c>
      <c r="R115" s="39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customHeight="1" x14ac:dyDescent="0.25">
      <c r="A116" s="1"/>
      <c r="B116" s="32" t="s">
        <v>118</v>
      </c>
      <c r="C116" s="50"/>
      <c r="D116" s="23">
        <v>0.06</v>
      </c>
      <c r="E116" s="31">
        <v>0.28000000000000003</v>
      </c>
      <c r="F116" s="34" t="s">
        <v>92</v>
      </c>
      <c r="G116" s="35">
        <v>6840239</v>
      </c>
      <c r="H116" s="36">
        <v>44.462658869053193</v>
      </c>
      <c r="I116" s="36">
        <v>12.606721596193893</v>
      </c>
      <c r="J116" s="37">
        <v>1317088</v>
      </c>
      <c r="K116" s="36">
        <v>19.578299032905893</v>
      </c>
      <c r="L116" s="36">
        <v>15.44097346086795</v>
      </c>
      <c r="M116" s="35">
        <v>4198</v>
      </c>
      <c r="N116" s="36">
        <v>12.516751541141785</v>
      </c>
      <c r="O116" s="36">
        <v>-19.593947519632255</v>
      </c>
      <c r="P116" s="37">
        <v>3706</v>
      </c>
      <c r="Q116" s="36">
        <v>41.127189642041131</v>
      </c>
      <c r="R116" s="39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customHeight="1" x14ac:dyDescent="0.25">
      <c r="A117" s="1"/>
      <c r="B117" s="32" t="s">
        <v>123</v>
      </c>
      <c r="C117" s="50"/>
      <c r="D117" s="23">
        <v>7.0000000000000007E-2</v>
      </c>
      <c r="E117" s="31">
        <v>0.28999999999999998</v>
      </c>
      <c r="F117" s="34" t="s">
        <v>102</v>
      </c>
      <c r="G117" s="35">
        <v>5746655</v>
      </c>
      <c r="H117" s="36">
        <v>-15.987511547476629</v>
      </c>
      <c r="I117" s="36">
        <v>-10.896934264286536</v>
      </c>
      <c r="J117" s="37">
        <v>1184502</v>
      </c>
      <c r="K117" s="36">
        <v>-10.066601472338977</v>
      </c>
      <c r="L117" s="36">
        <v>-2.1552247534885796</v>
      </c>
      <c r="M117" s="35">
        <v>3904</v>
      </c>
      <c r="N117" s="36">
        <v>-7.0033349213911382</v>
      </c>
      <c r="O117" s="36">
        <v>-24.618652249469008</v>
      </c>
      <c r="P117" s="37">
        <v>3433</v>
      </c>
      <c r="Q117" s="36">
        <v>-7.3664328116567726</v>
      </c>
      <c r="R117" s="39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customHeight="1" x14ac:dyDescent="0.25">
      <c r="A118" s="1"/>
      <c r="B118" s="32"/>
      <c r="C118" s="50"/>
      <c r="D118" s="23"/>
      <c r="E118" s="31"/>
      <c r="F118" s="34"/>
      <c r="G118" s="35"/>
      <c r="H118" s="36"/>
      <c r="I118" s="36"/>
      <c r="J118" s="37"/>
      <c r="K118" s="36"/>
      <c r="L118" s="36"/>
      <c r="M118" s="35"/>
      <c r="N118" s="36"/>
      <c r="O118" s="36"/>
      <c r="P118" s="37"/>
      <c r="Q118" s="36"/>
      <c r="R118" s="39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customHeight="1" x14ac:dyDescent="0.25">
      <c r="A119" s="1"/>
      <c r="B119" s="32" t="s">
        <v>85</v>
      </c>
      <c r="C119" s="50"/>
      <c r="D119" s="23">
        <v>0.08</v>
      </c>
      <c r="E119" s="31">
        <v>0.26</v>
      </c>
      <c r="F119" s="34" t="s">
        <v>90</v>
      </c>
      <c r="G119" s="35">
        <v>4494003</v>
      </c>
      <c r="H119" s="36">
        <v>-21.797932884434509</v>
      </c>
      <c r="I119" s="36">
        <v>-8.3623668512604343</v>
      </c>
      <c r="J119" s="37">
        <v>1031037</v>
      </c>
      <c r="K119" s="36">
        <v>-12.956077744064595</v>
      </c>
      <c r="L119" s="36">
        <v>4.3442487736701647</v>
      </c>
      <c r="M119" s="35">
        <v>3512</v>
      </c>
      <c r="N119" s="36">
        <v>-10.040983606557377</v>
      </c>
      <c r="O119" s="36">
        <v>-25.687685146000845</v>
      </c>
      <c r="P119" s="37">
        <v>2646</v>
      </c>
      <c r="Q119" s="36">
        <v>-22.924555782114769</v>
      </c>
      <c r="R119" s="39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customHeight="1" x14ac:dyDescent="0.25">
      <c r="A120" s="1"/>
      <c r="B120" s="32" t="s">
        <v>86</v>
      </c>
      <c r="C120" s="50"/>
      <c r="D120" s="23">
        <v>0.06</v>
      </c>
      <c r="E120" s="31">
        <v>0.3</v>
      </c>
      <c r="F120" s="34" t="s">
        <v>92</v>
      </c>
      <c r="G120" s="35">
        <v>7125863</v>
      </c>
      <c r="H120" s="36">
        <v>58.563823833673453</v>
      </c>
      <c r="I120" s="36">
        <v>-3.3993744019959271</v>
      </c>
      <c r="J120" s="37">
        <v>1334277</v>
      </c>
      <c r="K120" s="36">
        <v>29.411165651669148</v>
      </c>
      <c r="L120" s="36">
        <v>7.0195546857454518</v>
      </c>
      <c r="M120" s="35">
        <v>4548</v>
      </c>
      <c r="N120" s="36">
        <v>29.498861047835987</v>
      </c>
      <c r="O120" s="36">
        <v>-22.056555269922878</v>
      </c>
      <c r="P120" s="37">
        <v>4004</v>
      </c>
      <c r="Q120" s="36">
        <v>51.322751322751323</v>
      </c>
      <c r="R120" s="39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customHeight="1" x14ac:dyDescent="0.25">
      <c r="A121" s="1"/>
      <c r="B121" s="32" t="s">
        <v>87</v>
      </c>
      <c r="C121" s="50"/>
      <c r="D121" s="23">
        <v>0.08</v>
      </c>
      <c r="E121" s="31">
        <v>0.21</v>
      </c>
      <c r="F121" s="34" t="s">
        <v>117</v>
      </c>
      <c r="G121" s="35">
        <v>4805472</v>
      </c>
      <c r="H121" s="36">
        <v>-32.562947112511139</v>
      </c>
      <c r="I121" s="36">
        <v>-25.918352622988124</v>
      </c>
      <c r="J121" s="37">
        <v>1151368</v>
      </c>
      <c r="K121" s="36">
        <v>-13.708472828355731</v>
      </c>
      <c r="L121" s="36">
        <v>-11.045319937481215</v>
      </c>
      <c r="M121" s="35">
        <v>3608</v>
      </c>
      <c r="N121" s="36">
        <v>-20.668425681618295</v>
      </c>
      <c r="O121" s="36">
        <v>-37.142857142857146</v>
      </c>
      <c r="P121" s="37">
        <v>2459</v>
      </c>
      <c r="Q121" s="36">
        <v>-38.586413586413585</v>
      </c>
      <c r="R121" s="39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6" customHeight="1" x14ac:dyDescent="0.25">
      <c r="A122" s="1"/>
      <c r="B122" s="32"/>
      <c r="C122" s="50"/>
      <c r="D122" s="23"/>
      <c r="E122" s="31"/>
      <c r="F122" s="34"/>
      <c r="G122" s="35"/>
      <c r="H122" s="36"/>
      <c r="I122" s="36"/>
      <c r="J122" s="37"/>
      <c r="K122" s="36"/>
      <c r="L122" s="36"/>
      <c r="M122" s="35"/>
      <c r="N122" s="36"/>
      <c r="O122" s="36"/>
      <c r="P122" s="37"/>
      <c r="Q122" s="36"/>
      <c r="R122" s="39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4.1" customHeight="1" x14ac:dyDescent="0.25">
      <c r="A123" s="1"/>
      <c r="B123" s="32" t="s">
        <v>124</v>
      </c>
      <c r="C123" s="50"/>
      <c r="D123" s="23">
        <v>7.0000000000000007E-2</v>
      </c>
      <c r="E123" s="31">
        <v>0.31</v>
      </c>
      <c r="F123" s="34" t="s">
        <v>102</v>
      </c>
      <c r="G123" s="35">
        <v>5925920</v>
      </c>
      <c r="H123" s="36">
        <v>23.316086328252457</v>
      </c>
      <c r="I123" s="36">
        <v>22.202890469386276</v>
      </c>
      <c r="J123" s="37">
        <v>1262274</v>
      </c>
      <c r="K123" s="36">
        <v>9.6325414637196793</v>
      </c>
      <c r="L123" s="36">
        <v>15.899800570742295</v>
      </c>
      <c r="M123" s="35">
        <v>4045</v>
      </c>
      <c r="N123" s="36">
        <v>12.111973392461199</v>
      </c>
      <c r="O123" s="36">
        <v>3.3205619412515963</v>
      </c>
      <c r="P123" s="37">
        <v>3917</v>
      </c>
      <c r="Q123" s="36">
        <v>59.292395282635212</v>
      </c>
      <c r="R123" s="39">
        <v>33.96032831737346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4.1" customHeight="1" x14ac:dyDescent="0.25">
      <c r="A124" s="1"/>
      <c r="B124" s="57" t="s">
        <v>77</v>
      </c>
      <c r="C124" s="50" t="s">
        <v>29</v>
      </c>
      <c r="D124" s="23">
        <v>0.06</v>
      </c>
      <c r="E124" s="31">
        <v>0.23</v>
      </c>
      <c r="F124" s="34" t="s">
        <v>126</v>
      </c>
      <c r="G124" s="35">
        <v>4818513</v>
      </c>
      <c r="H124" s="36">
        <v>-18.687511812511811</v>
      </c>
      <c r="I124" s="36">
        <v>-15.264500308975556</v>
      </c>
      <c r="J124" s="37">
        <v>931646</v>
      </c>
      <c r="K124" s="36">
        <v>-26.193045250080409</v>
      </c>
      <c r="L124" s="36">
        <v>-6.8136875892082855</v>
      </c>
      <c r="M124" s="35">
        <v>2883</v>
      </c>
      <c r="N124" s="36">
        <v>-28.72682323856613</v>
      </c>
      <c r="O124" s="36">
        <v>-22.416576964477933</v>
      </c>
      <c r="P124" s="37">
        <v>2188</v>
      </c>
      <c r="Q124" s="36">
        <v>-44.140924176665813</v>
      </c>
      <c r="R124" s="39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25">
      <c r="A125" s="1"/>
      <c r="B125" s="87" t="s">
        <v>78</v>
      </c>
      <c r="C125" s="50"/>
      <c r="D125" s="23">
        <v>0.06</v>
      </c>
      <c r="E125" s="31">
        <v>0.23</v>
      </c>
      <c r="F125" s="34" t="s">
        <v>127</v>
      </c>
      <c r="G125" s="35">
        <v>7073506</v>
      </c>
      <c r="H125" s="36">
        <v>46.798524773099089</v>
      </c>
      <c r="I125" s="36">
        <v>-6.8008999598401623</v>
      </c>
      <c r="J125" s="37">
        <v>1411227</v>
      </c>
      <c r="K125" s="36">
        <v>51.476741165635872</v>
      </c>
      <c r="L125" s="36">
        <v>3.9512811352512003</v>
      </c>
      <c r="M125" s="35">
        <v>4587</v>
      </c>
      <c r="N125" s="36">
        <v>59.105098855359003</v>
      </c>
      <c r="O125" s="36">
        <v>-15.039822189294313</v>
      </c>
      <c r="P125" s="37">
        <v>3315</v>
      </c>
      <c r="Q125" s="36">
        <v>51.508226691042047</v>
      </c>
      <c r="R125" s="39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6" customHeight="1" x14ac:dyDescent="0.25">
      <c r="A126" s="1"/>
      <c r="B126" s="81"/>
      <c r="C126" s="50"/>
      <c r="D126" s="23"/>
      <c r="E126" s="31"/>
      <c r="F126" s="34"/>
      <c r="G126" s="35"/>
      <c r="H126" s="36"/>
      <c r="I126" s="36"/>
      <c r="J126" s="37"/>
      <c r="K126" s="36"/>
      <c r="L126" s="36"/>
      <c r="M126" s="35"/>
      <c r="N126" s="36"/>
      <c r="O126" s="36"/>
      <c r="P126" s="37"/>
      <c r="Q126" s="36"/>
      <c r="R126" s="39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customHeight="1" x14ac:dyDescent="0.25">
      <c r="A127" s="1"/>
      <c r="B127" s="87" t="s">
        <v>79</v>
      </c>
      <c r="C127" s="50"/>
      <c r="D127" s="23">
        <v>0.08</v>
      </c>
      <c r="E127" s="31">
        <v>0.24</v>
      </c>
      <c r="F127" s="82" t="s">
        <v>105</v>
      </c>
      <c r="G127" s="35">
        <v>3883392</v>
      </c>
      <c r="H127" s="83">
        <v>-45.1</v>
      </c>
      <c r="I127" s="83">
        <v>-9.7799999999999994</v>
      </c>
      <c r="J127" s="37">
        <v>965441</v>
      </c>
      <c r="K127" s="83">
        <v>-31.59</v>
      </c>
      <c r="L127" s="83">
        <v>-3.78</v>
      </c>
      <c r="M127" s="35">
        <v>3158</v>
      </c>
      <c r="N127" s="83">
        <v>-31.15</v>
      </c>
      <c r="O127" s="83">
        <v>-16.260000000000002</v>
      </c>
      <c r="P127" s="37">
        <v>2282</v>
      </c>
      <c r="Q127" s="83">
        <v>-31.16</v>
      </c>
      <c r="R127" s="84">
        <v>-1.68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25">
      <c r="A128" s="1"/>
      <c r="B128" s="85" t="s">
        <v>80</v>
      </c>
      <c r="C128" s="50"/>
      <c r="D128" s="23">
        <v>7.0000000000000007E-2</v>
      </c>
      <c r="E128" s="31">
        <v>0.21</v>
      </c>
      <c r="F128" s="82" t="s">
        <v>98</v>
      </c>
      <c r="G128" s="35">
        <v>6514433</v>
      </c>
      <c r="H128" s="83">
        <v>67.75</v>
      </c>
      <c r="I128" s="83">
        <v>-8.9700000000000006</v>
      </c>
      <c r="J128" s="37">
        <v>1287099</v>
      </c>
      <c r="K128" s="83">
        <v>33.32</v>
      </c>
      <c r="L128" s="83">
        <v>-0.94</v>
      </c>
      <c r="M128" s="35">
        <v>4263</v>
      </c>
      <c r="N128" s="83">
        <v>34.99</v>
      </c>
      <c r="O128" s="83">
        <v>-29.3</v>
      </c>
      <c r="P128" s="37">
        <v>2749</v>
      </c>
      <c r="Q128" s="83">
        <v>20.46</v>
      </c>
      <c r="R128" s="84">
        <v>-21.01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2.75" customHeight="1" x14ac:dyDescent="0.25">
      <c r="A129" s="1"/>
      <c r="B129" s="86" t="s">
        <v>81</v>
      </c>
      <c r="C129" s="50"/>
      <c r="D129" s="23">
        <v>7.0000000000000007E-2</v>
      </c>
      <c r="E129" s="31">
        <v>0.19</v>
      </c>
      <c r="F129" s="82" t="s">
        <v>102</v>
      </c>
      <c r="G129" s="35">
        <v>5266093</v>
      </c>
      <c r="H129" s="83">
        <f>ROUND((G129-G128)/G128*100,2)</f>
        <v>-19.16</v>
      </c>
      <c r="I129" s="83">
        <f>(ROUND((G129-G113)/G113*100,2))</f>
        <v>-5.71</v>
      </c>
      <c r="J129" s="37">
        <v>1197613</v>
      </c>
      <c r="K129" s="83">
        <f>ROUND((J129-J128)/J128*100,2)</f>
        <v>-6.95</v>
      </c>
      <c r="L129" s="83">
        <f>ROUND((J129-J113)/J113*100,2)</f>
        <v>4.84</v>
      </c>
      <c r="M129" s="35">
        <v>3818</v>
      </c>
      <c r="N129" s="83">
        <f>ROUND((M129-M128)/M128*100,2)</f>
        <v>-10.44</v>
      </c>
      <c r="O129" s="83">
        <f>ROUND((M129-M113)/M113*100,2)</f>
        <v>-16.12</v>
      </c>
      <c r="P129" s="37">
        <v>2217</v>
      </c>
      <c r="Q129" s="83">
        <f>ROUND((P129-P128)/P128*100,2)</f>
        <v>-19.350000000000001</v>
      </c>
      <c r="R129" s="84">
        <f>ROUND((P129-P113)/P113*100,2)</f>
        <v>-28.32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s="107" customFormat="1" ht="18.75" customHeight="1" x14ac:dyDescent="0.25">
      <c r="A130" s="98"/>
      <c r="B130" s="96" t="s">
        <v>128</v>
      </c>
      <c r="C130" s="97"/>
      <c r="D130" s="99">
        <f>M130/G130*100</f>
        <v>6.7959193541744109E-2</v>
      </c>
      <c r="E130" s="100">
        <f>P130/J130*100</f>
        <v>0.23624792709027259</v>
      </c>
      <c r="F130" s="108">
        <f>21+15+23+19+21+21</f>
        <v>120</v>
      </c>
      <c r="G130" s="101">
        <f>G123+G124+G125+G127+G128+G129</f>
        <v>33481857</v>
      </c>
      <c r="H130" s="102"/>
      <c r="I130" s="102">
        <f>(G130-G131)/G131*100</f>
        <v>-4.8021522846230482</v>
      </c>
      <c r="J130" s="103">
        <f>J123+J124+J125+J127+J128+J129</f>
        <v>7055300</v>
      </c>
      <c r="K130" s="102"/>
      <c r="L130" s="102">
        <f>(J130-J131)/J131*100</f>
        <v>2.3786534420256733</v>
      </c>
      <c r="M130" s="101">
        <f>M123+M124+M125+M127+M128+M129</f>
        <v>22754</v>
      </c>
      <c r="N130" s="102"/>
      <c r="O130" s="102">
        <f>(M130-M131)/M131*100</f>
        <v>-16.9046488697367</v>
      </c>
      <c r="P130" s="103">
        <f>P123+P124+P125+P127+P128+P129</f>
        <v>16668</v>
      </c>
      <c r="Q130" s="102"/>
      <c r="R130" s="104">
        <f>(P130-P131)/P131*100</f>
        <v>-3.3234731164085609</v>
      </c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</row>
    <row r="131" spans="1:49" s="55" customFormat="1" ht="14.1" customHeight="1" thickBot="1" x14ac:dyDescent="0.3">
      <c r="A131" s="52"/>
      <c r="B131" s="88" t="s">
        <v>129</v>
      </c>
      <c r="C131" s="88"/>
      <c r="D131" s="73">
        <f>M131 / G131*100</f>
        <v>7.7857170944555645E-2</v>
      </c>
      <c r="E131" s="74">
        <f>P131/J131*100</f>
        <v>0.25018218417274457</v>
      </c>
      <c r="F131" s="75">
        <f>20+16+22+19+21+21</f>
        <v>119</v>
      </c>
      <c r="G131" s="76">
        <f>G107+G108+G109+G111+G112+G113</f>
        <v>35170813</v>
      </c>
      <c r="H131" s="77"/>
      <c r="I131" s="78">
        <f>(G131-G89-G90-G91-G93-G94-G95)/(G89+G90+G91+G93+G94+G95)*100</f>
        <v>-5.8895082204965608</v>
      </c>
      <c r="J131" s="79">
        <f>J107+J108+J109+J111+J112+J113</f>
        <v>6891378</v>
      </c>
      <c r="K131" s="77"/>
      <c r="L131" s="78">
        <f>(J131-J89-J90-J91-J93-J94-J95)/(J89+J90+J91+J93+J94+J95)*100</f>
        <v>1.1948888150759338</v>
      </c>
      <c r="M131" s="76">
        <f>M107+M108+M109+M111+M112+M113</f>
        <v>27383</v>
      </c>
      <c r="N131" s="77"/>
      <c r="O131" s="78">
        <f>(M131-M89-M90-M91-M93-M94-M95)/(M89+M90+M91+M93+M94+M95)*100</f>
        <v>-27.659630676564607</v>
      </c>
      <c r="P131" s="79">
        <f>P107+P108+P109+P111+P112+P113</f>
        <v>17241</v>
      </c>
      <c r="Q131" s="77"/>
      <c r="R131" s="80">
        <f>(P131-P89-P90-P91-P93-P94-P95)/(P89+P90+P91+P93+P94+P95)*100</f>
        <v>-23.961365440592751</v>
      </c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</row>
    <row r="132" spans="1:49" s="55" customFormat="1" ht="14.1" customHeight="1" x14ac:dyDescent="0.25">
      <c r="A132" s="52"/>
      <c r="B132" s="68"/>
      <c r="C132" s="68"/>
      <c r="D132" s="59"/>
      <c r="E132" s="59"/>
      <c r="F132" s="69"/>
      <c r="G132" s="70"/>
      <c r="H132" s="71"/>
      <c r="I132" s="72"/>
      <c r="J132" s="70"/>
      <c r="K132" s="71"/>
      <c r="L132" s="72"/>
      <c r="M132" s="70"/>
      <c r="N132" s="71"/>
      <c r="O132" s="72"/>
      <c r="P132" s="70"/>
      <c r="Q132" s="71"/>
      <c r="R132" s="72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</row>
    <row r="133" spans="1:49" ht="13.5" customHeight="1" x14ac:dyDescent="0.25">
      <c r="A133" s="1"/>
      <c r="B133" s="44" t="s">
        <v>60</v>
      </c>
      <c r="C133" s="45" t="s">
        <v>61</v>
      </c>
      <c r="D133" s="46"/>
      <c r="E133" s="47"/>
      <c r="F133" s="47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1:49" ht="15" x14ac:dyDescent="0.25">
      <c r="A134" s="1"/>
      <c r="B134" s="44" t="s">
        <v>62</v>
      </c>
      <c r="C134" s="45" t="s">
        <v>63</v>
      </c>
      <c r="D134" s="46"/>
      <c r="E134" s="47"/>
      <c r="F134" s="47"/>
      <c r="G134" s="47"/>
      <c r="H134" s="47"/>
      <c r="I134" s="47"/>
      <c r="J134" s="49"/>
      <c r="K134" s="49"/>
      <c r="L134" s="49"/>
      <c r="M134" s="49"/>
      <c r="N134" s="49"/>
      <c r="O134" s="49"/>
      <c r="P134" s="49"/>
      <c r="Q134" s="49"/>
      <c r="R134" s="49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 ht="13.5" customHeight="1" x14ac:dyDescent="0.25">
      <c r="A135" s="1"/>
      <c r="B135" s="51" t="s">
        <v>120</v>
      </c>
      <c r="C135" s="1" t="s">
        <v>121</v>
      </c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1:49" ht="13.5" customHeight="1" x14ac:dyDescent="0.25">
      <c r="A136" s="1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 ht="13.5" customHeight="1" x14ac:dyDescent="0.25">
      <c r="A137" s="1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 ht="5.25" customHeight="1" x14ac:dyDescent="0.25">
      <c r="A138" s="1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ht="13.5" customHeight="1" x14ac:dyDescent="0.25">
      <c r="A139" s="1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ht="13.5" customHeight="1" x14ac:dyDescent="0.25">
      <c r="A140" s="1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3.5" customHeight="1" x14ac:dyDescent="0.25">
      <c r="A141" s="1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8" customHeight="1" x14ac:dyDescent="0.25"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5.75" customHeight="1" x14ac:dyDescent="0.25"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5.75" customHeight="1" x14ac:dyDescent="0.25"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9:49" ht="10.15" customHeight="1" x14ac:dyDescent="0.25"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9:49" ht="15.75" customHeight="1" x14ac:dyDescent="0.25"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9" spans="19:49" ht="7.15" customHeight="1" x14ac:dyDescent="0.25"/>
    <row r="150" spans="19:49" ht="15.75" customHeight="1" x14ac:dyDescent="0.25"/>
    <row r="151" spans="19:49" ht="17.649999999999999" customHeight="1" x14ac:dyDescent="0.25"/>
    <row r="152" spans="19:49" ht="17.100000000000001" customHeight="1" x14ac:dyDescent="0.25"/>
    <row r="153" spans="19:49" ht="7.7" customHeight="1" x14ac:dyDescent="0.25"/>
    <row r="154" spans="19:49" ht="17.100000000000001" customHeight="1" x14ac:dyDescent="0.25"/>
    <row r="155" spans="19:49" ht="17.100000000000001" customHeight="1" x14ac:dyDescent="0.25"/>
    <row r="156" spans="19:49" ht="17.100000000000001" customHeight="1" x14ac:dyDescent="0.25"/>
    <row r="157" spans="19:49" ht="8.65" customHeight="1" x14ac:dyDescent="0.25"/>
    <row r="158" spans="19:49" ht="14.25" customHeight="1" x14ac:dyDescent="0.25"/>
    <row r="159" spans="19:49" ht="16.5" customHeight="1" x14ac:dyDescent="0.25"/>
    <row r="160" spans="19:49" ht="12.75" customHeight="1" x14ac:dyDescent="0.25"/>
    <row r="161" ht="11.1" customHeight="1" x14ac:dyDescent="0.25"/>
    <row r="162" ht="10.7" customHeight="1" x14ac:dyDescent="0.25"/>
    <row r="163" ht="14.1" customHeight="1" x14ac:dyDescent="0.25"/>
  </sheetData>
  <protectedRanges>
    <protectedRange sqref="A126:XFD135" name="範圍1"/>
  </protectedRanges>
  <mergeCells count="10">
    <mergeCell ref="B131:C131"/>
    <mergeCell ref="B1:R1"/>
    <mergeCell ref="D3:E3"/>
    <mergeCell ref="G3:L3"/>
    <mergeCell ref="M3:R3"/>
    <mergeCell ref="H4:I4"/>
    <mergeCell ref="K4:L4"/>
    <mergeCell ref="N4:O4"/>
    <mergeCell ref="Q4:R4"/>
    <mergeCell ref="B130:C130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廖經倫</cp:lastModifiedBy>
  <cp:revision>74</cp:revision>
  <cp:lastPrinted>2022-07-20T01:20:36Z</cp:lastPrinted>
  <dcterms:created xsi:type="dcterms:W3CDTF">1998-09-21T15:00:50Z</dcterms:created>
  <dcterms:modified xsi:type="dcterms:W3CDTF">2022-07-20T01:56:52Z</dcterms:modified>
  <dc:language>zh-TW</dc:language>
</cp:coreProperties>
</file>