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06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30" i="1" l="1"/>
  <c r="P130" i="1"/>
  <c r="O130" i="1"/>
  <c r="M130" i="1"/>
  <c r="L130" i="1"/>
  <c r="J130" i="1"/>
  <c r="I130" i="1"/>
  <c r="G130" i="1"/>
  <c r="P129" i="1"/>
  <c r="M129" i="1"/>
  <c r="J129" i="1"/>
  <c r="G129" i="1"/>
  <c r="F130" i="1"/>
  <c r="F129" i="1"/>
  <c r="I128" i="1"/>
  <c r="Q128" i="1"/>
  <c r="N128" i="1"/>
  <c r="K128" i="1"/>
  <c r="H128" i="1"/>
  <c r="R128" i="1"/>
  <c r="O128" i="1"/>
  <c r="L128" i="1"/>
  <c r="I129" i="1" l="1"/>
  <c r="D130" i="1"/>
  <c r="E130" i="1"/>
  <c r="R129" i="1"/>
  <c r="O129" i="1"/>
  <c r="L129" i="1"/>
  <c r="D129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29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<sst xmlns="http://schemas.openxmlformats.org/spreadsheetml/2006/main" count="298" uniqueCount="130">
  <si>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</si>
  <si>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</si>
  <si>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</si>
  <si>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</si>
  <si>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</si>
  <si>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</si>
  <si>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</si>
  <si>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</si>
  <si>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</si>
  <si>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</si>
  <si>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</si>
  <si>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</si>
  <si>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</si>
  <si>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</si>
  <si>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</si>
  <si>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</si>
  <si>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</si>
  <si>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</si>
  <si>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</si>
  <si>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</si>
  <si>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</si>
  <si>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</si>
  <si>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</si>
  <si>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</si>
  <si>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</si>
  <si>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</si>
  <si>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</si>
  <si>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</si>
  <si>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</si>
  <si>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</si>
  <si>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</si>
  <si>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</si>
  <si>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</si>
  <si>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</si>
  <si>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</si>
  <si>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</si>
  <si>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</si>
  <si>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</si>
  <si>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</si>
  <si>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</si>
  <si>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</si>
  <si>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</si>
  <si>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</si>
  <si>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</si>
  <si>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</si>
  <si>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</si>
  <si>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</si>
  <si>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</si>
  <si>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</si>
  <si>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</si>
  <si>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</si>
  <si>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</si>
  <si>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</si>
  <si>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</si>
  <si>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</si>
  <si>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</si>
  <si>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</si>
  <si>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</si>
  <si>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</si>
  <si>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</si>
  <si>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</si>
  <si>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</si>
  <si>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</si>
  <si>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</si>
  <si>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</si>
  <si>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</si>
  <si>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</si>
  <si>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</si>
  <si>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</si>
  <si>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</si>
  <si>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</si>
  <si>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</si>
  <si>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</si>
  <si>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</si>
  <si>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</si>
  <si>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</si>
  <si>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</si>
  <si>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</si>
  <si>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</si>
  <si>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</si>
  <si>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</si>
  <si>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</si>
  <si>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</si>
  <si>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</si>
  <si>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</si>
  <si>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</si>
  <si>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</si>
  <si>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</si>
  <si>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</si>
  <si>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</si>
  <si>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</si>
  <si>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</si>
  <si>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</si>
  <si>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</si>
  <si>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</si>
  <si>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</si>
  <si>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</si>
  <si>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</si>
  <si>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</si>
  <si>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</si>
  <si>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</si>
  <si>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</si>
  <si>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</si>
  <si>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</si>
  <si>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</si>
  <si>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</si>
  <si>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</si>
  <si>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</si>
  <si>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</si>
  <si>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</si>
  <si>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</si>
  <si>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</si>
  <si>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</si>
  <si>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</si>
  <si>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</si>
  <si>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</si>
  <si>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</si>
  <si>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</si>
  <si>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</si>
  <si>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</si>
  <si>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</si>
  <si>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</si>
  <si>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</si>
  <si>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</si>
  <si>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</si>
  <si>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</si>
  <si>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</si>
  <si>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</si>
  <si>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</si>
  <si>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1-5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</si>
</sst>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97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2"/>
  <sheetViews>
    <sheetView showGridLines="0" tabSelected="1" zoomScale="115" zoomScaleNormal="115" workbookViewId="0">
      <pane xSplit="3" ySplit="5" topLeftCell="D108" activePane="bottomRight" state="frozen"/>
      <selection pane="topRight" activeCell="D1" sqref="D1"/>
      <selection pane="bottomLeft" activeCell="A6" sqref="A6"/>
      <selection pane="bottomRight" activeCell="C107" sqref="C107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89" t="s">
        <v>2</v>
      </c>
      <c r="E3" s="89"/>
      <c r="F3" s="5" t="s">
        <v>3</v>
      </c>
      <c r="G3" s="89" t="s">
        <v>4</v>
      </c>
      <c r="H3" s="89"/>
      <c r="I3" s="89"/>
      <c r="J3" s="89"/>
      <c r="K3" s="89"/>
      <c r="L3" s="89"/>
      <c r="M3" s="90" t="s">
        <v>122</v>
      </c>
      <c r="N3" s="90"/>
      <c r="O3" s="90"/>
      <c r="P3" s="90"/>
      <c r="Q3" s="90"/>
      <c r="R3" s="9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119</v>
      </c>
      <c r="G4" s="12" t="s">
        <v>8</v>
      </c>
      <c r="H4" s="91" t="s">
        <v>9</v>
      </c>
      <c r="I4" s="91"/>
      <c r="J4" s="12" t="s">
        <v>10</v>
      </c>
      <c r="K4" s="92" t="s">
        <v>9</v>
      </c>
      <c r="L4" s="92"/>
      <c r="M4" s="10" t="s">
        <v>8</v>
      </c>
      <c r="N4" s="93" t="s">
        <v>9</v>
      </c>
      <c r="O4" s="93"/>
      <c r="P4" s="12" t="s">
        <v>10</v>
      </c>
      <c r="Q4" s="94" t="s">
        <v>9</v>
      </c>
      <c r="R4" s="9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73</v>
      </c>
      <c r="C89" s="50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89</v>
      </c>
      <c r="C90" s="50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91</v>
      </c>
      <c r="C91" s="50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93</v>
      </c>
      <c r="C93" s="50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95</v>
      </c>
      <c r="C94" s="50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97</v>
      </c>
      <c r="C95" s="50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99</v>
      </c>
      <c r="C97" s="50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101</v>
      </c>
      <c r="C98" s="50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104</v>
      </c>
      <c r="C99" s="50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85</v>
      </c>
      <c r="C101" s="50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106</v>
      </c>
      <c r="C102" s="50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108</v>
      </c>
      <c r="C103" s="50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125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111</v>
      </c>
      <c r="C107" s="50"/>
      <c r="D107" s="23">
        <v>0.08</v>
      </c>
      <c r="E107" s="31">
        <v>0.27</v>
      </c>
      <c r="F107" s="34" t="s">
        <v>90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112</v>
      </c>
      <c r="C108" s="50" t="s">
        <v>29</v>
      </c>
      <c r="D108" s="23">
        <v>7.0000000000000007E-2</v>
      </c>
      <c r="E108" s="31">
        <v>0.24</v>
      </c>
      <c r="F108" s="34" t="s">
        <v>113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114</v>
      </c>
      <c r="C109" s="50"/>
      <c r="D109" s="23">
        <v>7.0000000000000007E-2</v>
      </c>
      <c r="E109" s="31">
        <v>0.22</v>
      </c>
      <c r="F109" s="34" t="s">
        <v>92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79</v>
      </c>
      <c r="C111" s="50"/>
      <c r="D111" s="23">
        <v>0.09</v>
      </c>
      <c r="E111" s="31">
        <v>0.23</v>
      </c>
      <c r="F111" s="34" t="s">
        <v>105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80</v>
      </c>
      <c r="C112" s="50"/>
      <c r="D112" s="23">
        <v>0.08</v>
      </c>
      <c r="E112" s="31">
        <v>0.27</v>
      </c>
      <c r="F112" s="34" t="s">
        <v>98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115</v>
      </c>
      <c r="C113" s="50"/>
      <c r="D113" s="23">
        <v>0.08</v>
      </c>
      <c r="E113" s="31">
        <v>0.27</v>
      </c>
      <c r="F113" s="34" t="s">
        <v>116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82</v>
      </c>
      <c r="C115" s="50"/>
      <c r="D115" s="23">
        <v>0.08</v>
      </c>
      <c r="E115" s="31">
        <v>0.24</v>
      </c>
      <c r="F115" s="34" t="s">
        <v>117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118</v>
      </c>
      <c r="C116" s="50"/>
      <c r="D116" s="23">
        <v>0.06</v>
      </c>
      <c r="E116" s="31">
        <v>0.28000000000000003</v>
      </c>
      <c r="F116" s="34" t="s">
        <v>92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123</v>
      </c>
      <c r="C117" s="50"/>
      <c r="D117" s="23">
        <v>7.0000000000000007E-2</v>
      </c>
      <c r="E117" s="31">
        <v>0.28999999999999998</v>
      </c>
      <c r="F117" s="34" t="s">
        <v>102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85</v>
      </c>
      <c r="C119" s="50"/>
      <c r="D119" s="23">
        <v>0.08</v>
      </c>
      <c r="E119" s="31">
        <v>0.26</v>
      </c>
      <c r="F119" s="34" t="s">
        <v>90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86</v>
      </c>
      <c r="C120" s="50"/>
      <c r="D120" s="23">
        <v>0.06</v>
      </c>
      <c r="E120" s="31">
        <v>0.3</v>
      </c>
      <c r="F120" s="34" t="s">
        <v>92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87</v>
      </c>
      <c r="C121" s="50"/>
      <c r="D121" s="23">
        <v>0.08</v>
      </c>
      <c r="E121" s="31">
        <v>0.21</v>
      </c>
      <c r="F121" s="34" t="s">
        <v>117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124</v>
      </c>
      <c r="C123" s="50"/>
      <c r="D123" s="23">
        <v>7.0000000000000007E-2</v>
      </c>
      <c r="E123" s="31">
        <v>0.31</v>
      </c>
      <c r="F123" s="34" t="s">
        <v>102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77</v>
      </c>
      <c r="C124" s="50" t="s">
        <v>29</v>
      </c>
      <c r="D124" s="23">
        <v>0.06</v>
      </c>
      <c r="E124" s="31">
        <v>0.23</v>
      </c>
      <c r="F124" s="34" t="s">
        <v>126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1" t="s">
        <v>78</v>
      </c>
      <c r="C125" s="50"/>
      <c r="D125" s="23">
        <v>0.06</v>
      </c>
      <c r="E125" s="31">
        <v>0.23</v>
      </c>
      <c r="F125" s="34" t="s">
        <v>127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2" t="s">
        <v>79</v>
      </c>
      <c r="C127" s="50"/>
      <c r="D127" s="23">
        <v>0.08</v>
      </c>
      <c r="E127" s="31">
        <v>0.24</v>
      </c>
      <c r="F127" s="83" t="s">
        <v>105</v>
      </c>
      <c r="G127" s="35">
        <v>3883392</v>
      </c>
      <c r="H127" s="84">
        <v>-45.1</v>
      </c>
      <c r="I127" s="84">
        <v>-9.7799999999999994</v>
      </c>
      <c r="J127" s="37">
        <v>965441</v>
      </c>
      <c r="K127" s="84">
        <v>-31.59</v>
      </c>
      <c r="L127" s="84">
        <v>-3.78</v>
      </c>
      <c r="M127" s="35">
        <v>3158</v>
      </c>
      <c r="N127" s="84">
        <v>-31.15</v>
      </c>
      <c r="O127" s="84">
        <v>-16.260000000000002</v>
      </c>
      <c r="P127" s="37">
        <v>2282</v>
      </c>
      <c r="Q127" s="84">
        <v>-31.16</v>
      </c>
      <c r="R127" s="85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6" t="s">
        <v>80</v>
      </c>
      <c r="C128" s="50"/>
      <c r="D128" s="23">
        <v>7.0000000000000007E-2</v>
      </c>
      <c r="E128" s="31">
        <v>0.21</v>
      </c>
      <c r="F128" s="83" t="s">
        <v>98</v>
      </c>
      <c r="G128" s="35">
        <v>6514433</v>
      </c>
      <c r="H128" s="84">
        <f>ROUND((G128-G127)/G127*100,2)</f>
        <v>67.75</v>
      </c>
      <c r="I128" s="84">
        <f>(ROUND((G128-G112)/G112*100,2))</f>
        <v>-8.9700000000000006</v>
      </c>
      <c r="J128" s="37">
        <v>1287099</v>
      </c>
      <c r="K128" s="84">
        <f>ROUND((J128-J127)/J127*100,2)</f>
        <v>33.32</v>
      </c>
      <c r="L128" s="84">
        <f>ROUND((J128-J112)/J112*100,2)</f>
        <v>-0.94</v>
      </c>
      <c r="M128" s="35">
        <v>4263</v>
      </c>
      <c r="N128" s="84">
        <f>ROUND((M128-M127)/M127*100,2)</f>
        <v>34.99</v>
      </c>
      <c r="O128" s="84">
        <f>ROUND((M128-M112)/M112*100,2)</f>
        <v>-29.3</v>
      </c>
      <c r="P128" s="37">
        <v>2749</v>
      </c>
      <c r="Q128" s="84">
        <f>ROUND((P128-P127)/P127*100,2)</f>
        <v>20.46</v>
      </c>
      <c r="R128" s="85">
        <f>ROUND((P128-P112)/P112*100,2)</f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4.1" customHeight="1" x14ac:dyDescent="0.25">
      <c r="A129" s="1"/>
      <c r="B129" s="95" t="s">
        <v>128</v>
      </c>
      <c r="C129" s="96"/>
      <c r="D129" s="23">
        <f>M129/G129*100</f>
        <v>6.711142041023592E-2</v>
      </c>
      <c r="E129" s="31">
        <f>P129/J129*100</f>
        <v>0.24670147107552862</v>
      </c>
      <c r="F129" s="25">
        <f>21+15+23+19+21</f>
        <v>99</v>
      </c>
      <c r="G129" s="35">
        <f>G123+G124+G125+G127+G128</f>
        <v>28215764</v>
      </c>
      <c r="H129" s="36"/>
      <c r="I129" s="36">
        <f>(G129-G130)/G130*100</f>
        <v>-4.6307214947711399</v>
      </c>
      <c r="J129" s="37">
        <f>J123+J124+J125+J127+J128</f>
        <v>5857687</v>
      </c>
      <c r="K129" s="36"/>
      <c r="L129" s="36">
        <f>(J129-J130)/J130*100</f>
        <v>1.8887474754748612</v>
      </c>
      <c r="M129" s="35">
        <f>M123+M124+M125+M127+M128</f>
        <v>18936</v>
      </c>
      <c r="N129" s="36"/>
      <c r="O129" s="36">
        <f>(M129-M130)/M130*100</f>
        <v>-17.060137532302573</v>
      </c>
      <c r="P129" s="37">
        <f>P123+P124+P125+P127+P128</f>
        <v>14451</v>
      </c>
      <c r="Q129" s="36"/>
      <c r="R129" s="39">
        <f>(P129-P130)/P130*100</f>
        <v>2.1416454622561494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55" customFormat="1" ht="14.1" customHeight="1" thickBot="1" x14ac:dyDescent="0.3">
      <c r="A130" s="52"/>
      <c r="B130" s="87" t="s">
        <v>129</v>
      </c>
      <c r="C130" s="87"/>
      <c r="D130" s="73">
        <f>M130 / G130*100</f>
        <v>7.7168776913248915E-2</v>
      </c>
      <c r="E130" s="74">
        <f>P130/J130*100</f>
        <v>0.24609064965113678</v>
      </c>
      <c r="F130" s="75">
        <f>20+16+22+19+21</f>
        <v>98</v>
      </c>
      <c r="G130" s="76">
        <f>G107+G108+G109+G111+G112</f>
        <v>29585800</v>
      </c>
      <c r="H130" s="77"/>
      <c r="I130" s="78">
        <f>(G130-G89-G90-G91-G93-G94)/(G89+G90+G91+G93+G94)*100</f>
        <v>-1.4883267905947855</v>
      </c>
      <c r="J130" s="79">
        <f>J107+J108+J109+J111+J112</f>
        <v>5749101</v>
      </c>
      <c r="K130" s="77"/>
      <c r="L130" s="78">
        <f>(J130-J89-J90-J91-J93-J94)/(J89+J90+J91+J93+J94)*100</f>
        <v>3.2600060672494795</v>
      </c>
      <c r="M130" s="76">
        <f>M107+M108+M109+M111+M112</f>
        <v>22831</v>
      </c>
      <c r="N130" s="77"/>
      <c r="O130" s="78">
        <f>(M130-M89-M90-M91-M93-M94)/(M89+M90+M91+M93+M94)*100</f>
        <v>-27.516032763985017</v>
      </c>
      <c r="P130" s="79">
        <f>P107+P108+P109+P111+P112</f>
        <v>14148</v>
      </c>
      <c r="Q130" s="77"/>
      <c r="R130" s="80">
        <f>(P130-P89-P90-P91-P93-P94)/(P89+P90+P91+P93+P94)*100</f>
        <v>-20.198544757177505</v>
      </c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</row>
    <row r="131" spans="1:49" s="55" customFormat="1" ht="14.1" customHeight="1" x14ac:dyDescent="0.25">
      <c r="A131" s="52"/>
      <c r="B131" s="68"/>
      <c r="C131" s="68"/>
      <c r="D131" s="59"/>
      <c r="E131" s="59"/>
      <c r="F131" s="69"/>
      <c r="G131" s="70"/>
      <c r="H131" s="71"/>
      <c r="I131" s="72"/>
      <c r="J131" s="70"/>
      <c r="K131" s="71"/>
      <c r="L131" s="72"/>
      <c r="M131" s="70"/>
      <c r="N131" s="71"/>
      <c r="O131" s="72"/>
      <c r="P131" s="70"/>
      <c r="Q131" s="71"/>
      <c r="R131" s="72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</row>
    <row r="132" spans="1:49" ht="13.5" customHeight="1" x14ac:dyDescent="0.25">
      <c r="A132" s="1"/>
      <c r="B132" s="44" t="s">
        <v>60</v>
      </c>
      <c r="C132" s="45" t="s">
        <v>61</v>
      </c>
      <c r="D132" s="46"/>
      <c r="E132" s="47"/>
      <c r="F132" s="47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5" x14ac:dyDescent="0.25">
      <c r="A133" s="1"/>
      <c r="B133" s="44" t="s">
        <v>62</v>
      </c>
      <c r="C133" s="45" t="s">
        <v>63</v>
      </c>
      <c r="D133" s="46"/>
      <c r="E133" s="47"/>
      <c r="F133" s="47"/>
      <c r="G133" s="47"/>
      <c r="H133" s="47"/>
      <c r="I133" s="47"/>
      <c r="J133" s="49"/>
      <c r="K133" s="49"/>
      <c r="L133" s="49"/>
      <c r="M133" s="49"/>
      <c r="N133" s="49"/>
      <c r="O133" s="49"/>
      <c r="P133" s="49"/>
      <c r="Q133" s="49"/>
      <c r="R133" s="49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3.5" customHeight="1" x14ac:dyDescent="0.25">
      <c r="A134" s="1"/>
      <c r="B134" s="51" t="s">
        <v>120</v>
      </c>
      <c r="C134" s="1" t="s">
        <v>121</v>
      </c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3.5" customHeight="1" x14ac:dyDescent="0.25">
      <c r="A135" s="1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3.5" customHeight="1" x14ac:dyDescent="0.25">
      <c r="A136" s="1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5.25" customHeight="1" x14ac:dyDescent="0.25">
      <c r="A137" s="1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3.5" customHeight="1" x14ac:dyDescent="0.25">
      <c r="A138" s="1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3.5" customHeight="1" x14ac:dyDescent="0.25">
      <c r="A139" s="1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25">
      <c r="A140" s="1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8" customHeight="1" x14ac:dyDescent="0.25"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.75" customHeight="1" x14ac:dyDescent="0.25"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.75" customHeight="1" x14ac:dyDescent="0.25"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0.15" customHeight="1" x14ac:dyDescent="0.25"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9:49" ht="15.75" customHeight="1" x14ac:dyDescent="0.25"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8" spans="19:49" ht="7.15" customHeight="1" x14ac:dyDescent="0.25"/>
    <row r="149" spans="19:49" ht="15.75" customHeight="1" x14ac:dyDescent="0.25"/>
    <row r="150" spans="19:49" ht="17.649999999999999" customHeight="1" x14ac:dyDescent="0.25"/>
    <row r="151" spans="19:49" ht="17.100000000000001" customHeight="1" x14ac:dyDescent="0.25"/>
    <row r="152" spans="19:49" ht="7.7" customHeight="1" x14ac:dyDescent="0.25"/>
    <row r="153" spans="19:49" ht="17.100000000000001" customHeight="1" x14ac:dyDescent="0.25"/>
    <row r="154" spans="19:49" ht="17.100000000000001" customHeight="1" x14ac:dyDescent="0.25"/>
    <row r="155" spans="19:49" ht="17.100000000000001" customHeight="1" x14ac:dyDescent="0.25"/>
    <row r="156" spans="19:49" ht="8.65" customHeight="1" x14ac:dyDescent="0.25"/>
    <row r="157" spans="19:49" ht="14.25" customHeight="1" x14ac:dyDescent="0.25"/>
    <row r="158" spans="19:49" ht="16.5" customHeight="1" x14ac:dyDescent="0.25"/>
    <row r="159" spans="19:49" ht="12.75" customHeight="1" x14ac:dyDescent="0.25"/>
    <row r="160" spans="19:49" ht="11.1" customHeight="1" x14ac:dyDescent="0.25"/>
    <row r="161" ht="10.7" customHeight="1" x14ac:dyDescent="0.25"/>
    <row r="162" ht="14.1" customHeight="1" x14ac:dyDescent="0.25"/>
  </sheetData>
  <protectedRanges>
    <protectedRange sqref="A126:XFD134" name="範圍1"/>
  </protectedRanges>
  <mergeCells count="10">
    <mergeCell ref="B130:C130"/>
    <mergeCell ref="B1:R1"/>
    <mergeCell ref="D3:E3"/>
    <mergeCell ref="G3:L3"/>
    <mergeCell ref="M3:R3"/>
    <mergeCell ref="H4:I4"/>
    <mergeCell ref="K4:L4"/>
    <mergeCell ref="N4:O4"/>
    <mergeCell ref="Q4:R4"/>
    <mergeCell ref="B129:C129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2022-02-18T08:03:39Z</cp:lastPrinted>
  <dcterms:created xsi:type="dcterms:W3CDTF">1998-09-21T15:00:50Z</dcterms:created>
  <dcterms:modified xsi:type="dcterms:W3CDTF">2022-06-17T03:12:33Z</dcterms:modified>
  <dc:language>zh-TW</dc:language>
</cp:coreProperties>
</file>