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10427退票新聞稿\新聞稿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8" i="1" l="1"/>
  <c r="R127" i="1"/>
  <c r="P128" i="1"/>
  <c r="P127" i="1"/>
  <c r="O127" i="1"/>
  <c r="O128" i="1"/>
  <c r="M128" i="1"/>
  <c r="M127" i="1"/>
  <c r="L128" i="1"/>
  <c r="J128" i="1"/>
  <c r="I128" i="1"/>
  <c r="G128" i="1"/>
  <c r="F128" i="1"/>
  <c r="I127" i="1"/>
  <c r="L127" i="1"/>
  <c r="F127" i="1"/>
  <c r="J127" i="1"/>
  <c r="G127" i="1"/>
  <c r="D127" i="1" s="1"/>
  <c r="R125" i="1" l="1"/>
  <c r="Q125" i="1"/>
  <c r="O125" i="1"/>
  <c r="N125" i="1"/>
  <c r="L125" i="1"/>
  <c r="K125" i="1"/>
  <c r="I125" i="1"/>
  <c r="H125" i="1"/>
  <c r="R124" i="1" l="1"/>
  <c r="Q124" i="1"/>
  <c r="O124" i="1"/>
  <c r="N124" i="1"/>
  <c r="L124" i="1"/>
  <c r="K124" i="1"/>
  <c r="I124" i="1"/>
  <c r="H124" i="1"/>
  <c r="P105" i="1" l="1"/>
  <c r="M105" i="1"/>
  <c r="O105" i="1" s="1"/>
  <c r="J105" i="1"/>
  <c r="L105" i="1" s="1"/>
  <c r="G105" i="1"/>
  <c r="I105" i="1" s="1"/>
  <c r="F105" i="1"/>
  <c r="E105" i="1" l="1"/>
  <c r="R105" i="1"/>
  <c r="D105" i="1"/>
  <c r="R123" i="1" l="1"/>
  <c r="Q123" i="1"/>
  <c r="O123" i="1"/>
  <c r="N123" i="1"/>
  <c r="L123" i="1"/>
  <c r="K123" i="1"/>
  <c r="I123" i="1"/>
  <c r="H123" i="1"/>
  <c r="E127" i="1" l="1"/>
  <c r="R121" i="1" l="1"/>
  <c r="Q121" i="1"/>
  <c r="O121" i="1"/>
  <c r="N121" i="1"/>
  <c r="L121" i="1" l="1"/>
  <c r="K121" i="1"/>
  <c r="I121" i="1"/>
  <c r="H121" i="1"/>
  <c r="D128" i="1" l="1"/>
  <c r="R120" i="1"/>
  <c r="Q120" i="1"/>
  <c r="O120" i="1"/>
  <c r="N120" i="1"/>
  <c r="L120" i="1"/>
  <c r="K120" i="1"/>
  <c r="I120" i="1"/>
  <c r="H120" i="1"/>
  <c r="R119" i="1" l="1"/>
  <c r="Q119" i="1"/>
  <c r="O119" i="1"/>
  <c r="N119" i="1"/>
  <c r="L119" i="1"/>
  <c r="K119" i="1"/>
  <c r="I119" i="1"/>
  <c r="H119" i="1"/>
  <c r="R117" i="1" l="1"/>
  <c r="Q117" i="1"/>
  <c r="O117" i="1"/>
  <c r="N117" i="1"/>
  <c r="L117" i="1"/>
  <c r="K117" i="1"/>
  <c r="I117" i="1"/>
  <c r="H117" i="1"/>
  <c r="R116" i="1" l="1"/>
  <c r="Q116" i="1"/>
  <c r="O116" i="1"/>
  <c r="N116" i="1"/>
  <c r="L116" i="1"/>
  <c r="K116" i="1"/>
  <c r="I116" i="1"/>
  <c r="H116" i="1"/>
  <c r="R115" i="1" l="1"/>
  <c r="Q115" i="1"/>
  <c r="O115" i="1"/>
  <c r="N115" i="1"/>
  <c r="L115" i="1"/>
  <c r="K115" i="1"/>
  <c r="I115" i="1"/>
  <c r="H115" i="1"/>
  <c r="R113" i="1" l="1"/>
  <c r="Q113" i="1"/>
  <c r="O113" i="1"/>
  <c r="N113" i="1"/>
  <c r="L113" i="1"/>
  <c r="K113" i="1"/>
  <c r="I113" i="1"/>
  <c r="H113" i="1"/>
  <c r="R112" i="1" l="1"/>
  <c r="Q112" i="1"/>
  <c r="O112" i="1"/>
  <c r="N112" i="1"/>
  <c r="L112" i="1"/>
  <c r="K112" i="1"/>
  <c r="I112" i="1"/>
  <c r="H112" i="1"/>
  <c r="R111" i="1" l="1"/>
  <c r="Q111" i="1"/>
  <c r="O111" i="1"/>
  <c r="N111" i="1"/>
  <c r="L111" i="1" l="1"/>
  <c r="K111" i="1"/>
  <c r="I111" i="1"/>
  <c r="H111" i="1"/>
  <c r="R109" i="1" l="1"/>
  <c r="Q109" i="1"/>
  <c r="O109" i="1"/>
  <c r="N109" i="1"/>
  <c r="L109" i="1"/>
  <c r="K109" i="1"/>
  <c r="I109" i="1"/>
  <c r="H109" i="1"/>
  <c r="R108" i="1" l="1"/>
  <c r="Q108" i="1"/>
  <c r="O108" i="1"/>
  <c r="N108" i="1"/>
  <c r="L108" i="1"/>
  <c r="K108" i="1"/>
  <c r="I108" i="1"/>
  <c r="H108" i="1"/>
  <c r="E128" i="1" l="1"/>
  <c r="R107" i="1"/>
  <c r="Q107" i="1"/>
  <c r="O107" i="1"/>
  <c r="N107" i="1"/>
  <c r="L107" i="1"/>
  <c r="K107" i="1"/>
  <c r="I107" i="1"/>
  <c r="H107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<sst xmlns="http://schemas.openxmlformats.org/spreadsheetml/2006/main" count="294" uniqueCount="130">
  <si>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</si>
  <si>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</si>
  <si>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</si>
  <si>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</si>
  <si>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</si>
  <si>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</si>
  <si>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</si>
  <si>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</si>
  <si>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</si>
  <si>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</si>
  <si>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</si>
  <si>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</si>
  <si>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</si>
  <si>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</si>
  <si>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</si>
  <si>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</si>
  <si>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</si>
  <si>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</si>
  <si>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</si>
  <si>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</si>
  <si>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</si>
  <si>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</si>
  <si>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</si>
  <si>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</si>
  <si>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</si>
  <si>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</si>
  <si>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</si>
  <si>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</si>
  <si>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</si>
  <si>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</si>
  <si>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</si>
  <si>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</si>
  <si>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</si>
  <si>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</si>
  <si>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</si>
  <si>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</si>
  <si>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</si>
  <si>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</si>
  <si>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</si>
  <si>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</si>
  <si>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</si>
  <si>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</si>
  <si>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</si>
  <si>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</si>
  <si>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</si>
  <si>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</si>
  <si>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</si>
  <si>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</si>
  <si>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</si>
  <si>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</si>
  <si>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</si>
  <si>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</si>
  <si>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</si>
  <si>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</si>
  <si>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</si>
  <si>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</si>
  <si>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</si>
  <si>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</si>
  <si>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</si>
  <si>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</si>
  <si>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</si>
  <si>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</si>
  <si>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</si>
  <si>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</si>
  <si>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</si>
  <si>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</si>
  <si>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</si>
  <si>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</si>
  <si>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</si>
  <si>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</si>
  <si>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</si>
  <si>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</si>
  <si>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</si>
  <si>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</si>
  <si>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</si>
  <si>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</si>
  <si>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</si>
  <si>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</si>
  <si>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</si>
  <si>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</si>
  <si>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</si>
  <si>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</si>
  <si>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</si>
  <si>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</si>
  <si>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</si>
  <si>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</si>
  <si>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</si>
  <si>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</si>
  <si>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</si>
  <si>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</si>
  <si>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</si>
  <si>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</si>
  <si>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</si>
  <si>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</si>
  <si>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</si>
  <si>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</si>
  <si>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</si>
  <si>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</si>
  <si>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</si>
  <si>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</si>
  <si>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</si>
  <si>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</si>
  <si>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</si>
  <si>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</si>
  <si>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</si>
  <si>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</si>
  <si>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</si>
  <si>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</si>
  <si>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</si>
  <si>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</si>
  <si>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</si>
  <si>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</si>
  <si>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</si>
  <si>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</si>
  <si>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</si>
  <si>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</si>
  <si>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</si>
  <si>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</si>
  <si>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</si>
  <si>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</si>
  <si>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</si>
  <si>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</si>
  <si>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</si>
  <si>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</si>
  <si>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</si>
  <si>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</si>
  <si>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r>
      <t>15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</si>
  <si>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</si>
  <si>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</si>
  <si>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1-3</t>
    </r>
    <r>
      <rPr>
        <sz val="11"/>
        <rFont val="標楷體"/>
        <family val="4"/>
        <charset val="136"/>
      </rPr>
      <t>月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</si>
</sst>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0" fontId="6" fillId="0" borderId="6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6" xfId="0" applyNumberFormat="1" applyFont="1" applyFill="1" applyBorder="1" applyAlignment="1">
      <alignment vertical="center"/>
    </xf>
    <xf numFmtId="176" fontId="6" fillId="0" borderId="30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60"/>
  <sheetViews>
    <sheetView showGridLines="0" tabSelected="1" zoomScale="115" zoomScaleNormal="115" workbookViewId="0">
      <pane xSplit="3" ySplit="5" topLeftCell="D105" activePane="bottomRight" state="frozen"/>
      <selection pane="topRight" activeCell="D1" sqref="D1"/>
      <selection pane="bottomLeft" activeCell="A6" sqref="A6"/>
      <selection pane="bottomRight" activeCell="B126" sqref="B12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4" t="s">
        <v>2</v>
      </c>
      <c r="E3" s="84"/>
      <c r="F3" s="5" t="s">
        <v>3</v>
      </c>
      <c r="G3" s="84" t="s">
        <v>4</v>
      </c>
      <c r="H3" s="84"/>
      <c r="I3" s="84"/>
      <c r="J3" s="84"/>
      <c r="K3" s="84"/>
      <c r="L3" s="84"/>
      <c r="M3" s="85" t="s">
        <v>122</v>
      </c>
      <c r="N3" s="85"/>
      <c r="O3" s="85"/>
      <c r="P3" s="85"/>
      <c r="Q3" s="85"/>
      <c r="R3" s="85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119</v>
      </c>
      <c r="G4" s="12" t="s">
        <v>8</v>
      </c>
      <c r="H4" s="86" t="s">
        <v>9</v>
      </c>
      <c r="I4" s="86"/>
      <c r="J4" s="12" t="s">
        <v>10</v>
      </c>
      <c r="K4" s="87" t="s">
        <v>9</v>
      </c>
      <c r="L4" s="87"/>
      <c r="M4" s="10" t="s">
        <v>8</v>
      </c>
      <c r="N4" s="88" t="s">
        <v>9</v>
      </c>
      <c r="O4" s="88"/>
      <c r="P4" s="12" t="s">
        <v>10</v>
      </c>
      <c r="Q4" s="89" t="s">
        <v>9</v>
      </c>
      <c r="R4" s="89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0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0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0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0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0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0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0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0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0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0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0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0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0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0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0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0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5" customFormat="1" ht="14.1" customHeight="1" x14ac:dyDescent="0.25">
      <c r="A105" s="52"/>
      <c r="B105" s="66" t="s">
        <v>125</v>
      </c>
      <c r="C105" s="67"/>
      <c r="D105" s="58">
        <f>M105 / G105*100</f>
        <v>7.3832672852743059E-2</v>
      </c>
      <c r="E105" s="59">
        <f>P105/J105*100</f>
        <v>0.25776002930249414</v>
      </c>
      <c r="F105" s="60">
        <f>20+16+22+19+21+21+22+22+21+20+22+22</f>
        <v>248</v>
      </c>
      <c r="G105" s="61">
        <f>G107+G108+G109+G111+G112+G113+G115+G116+G117+G119+G120+G121</f>
        <v>68917998</v>
      </c>
      <c r="H105" s="62"/>
      <c r="I105" s="63">
        <f>(G105-G87)/G87*100</f>
        <v>-8.3634234557997171</v>
      </c>
      <c r="J105" s="64">
        <f>J107+J108+J109+J111+J112+J113+J115+J116+J117+J119+J120+J121</f>
        <v>14011094</v>
      </c>
      <c r="K105" s="62"/>
      <c r="L105" s="63">
        <f>(J105-J87)/J87*100</f>
        <v>0.28908343722332736</v>
      </c>
      <c r="M105" s="61">
        <f>M107+M108+M109+M111+M112+M113+M115+M116+M117+M119+M120+M121</f>
        <v>50884</v>
      </c>
      <c r="N105" s="62"/>
      <c r="O105" s="63">
        <f>(M105-M87)/M87*100</f>
        <v>-26.99674323180442</v>
      </c>
      <c r="P105" s="64">
        <f>P107+P108+P109+P111+P112+P113+P115+P116+P117+P119+P120+P121</f>
        <v>36115</v>
      </c>
      <c r="Q105" s="62"/>
      <c r="R105" s="65">
        <f>(P105-P87)/P87*100</f>
        <v>-17.326710008241005</v>
      </c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</row>
    <row r="106" spans="1:49" ht="6" customHeight="1" x14ac:dyDescent="0.25">
      <c r="A106" s="1"/>
      <c r="B106" s="56"/>
      <c r="C106" s="50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0"/>
      <c r="D107" s="23">
        <v>0.08</v>
      </c>
      <c r="E107" s="31">
        <v>0.27</v>
      </c>
      <c r="F107" s="34" t="s">
        <v>90</v>
      </c>
      <c r="G107" s="35">
        <v>4849247</v>
      </c>
      <c r="H107" s="36">
        <f>(G107-G103)/G103*100</f>
        <v>-25.243512750041468</v>
      </c>
      <c r="I107" s="36">
        <f>(G107-G89)/G89*100</f>
        <v>-27.490389115589299</v>
      </c>
      <c r="J107" s="37">
        <v>1089108</v>
      </c>
      <c r="K107" s="36">
        <f>(J107-J103)/J103*100</f>
        <v>-15.855526909268185</v>
      </c>
      <c r="L107" s="36">
        <f>(J107-J89)/J89*100</f>
        <v>-4.2374043787918758</v>
      </c>
      <c r="M107" s="35">
        <v>3915</v>
      </c>
      <c r="N107" s="36">
        <f>(M107-M103)/M103*100</f>
        <v>-31.794425087108014</v>
      </c>
      <c r="O107" s="36">
        <f>(M107-M89)/M89*100</f>
        <v>-39.648527824880532</v>
      </c>
      <c r="P107" s="37">
        <v>2924</v>
      </c>
      <c r="Q107" s="36">
        <f>(P107-P103)/P103*100</f>
        <v>-29.863276565123531</v>
      </c>
      <c r="R107" s="39">
        <f>(P107-P89)/P89*100</f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0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f>(G108-G107)/G107*100</f>
        <v>17.26633021580464</v>
      </c>
      <c r="I108" s="36">
        <f>(G108-G90)/G90*100</f>
        <v>22.357653165626278</v>
      </c>
      <c r="J108" s="37">
        <v>999767</v>
      </c>
      <c r="K108" s="36">
        <f>(J108-J107)/J107*100</f>
        <v>-8.2031350426220353</v>
      </c>
      <c r="L108" s="36">
        <f>(J108-J90)/J90*100</f>
        <v>3.4059515719816269</v>
      </c>
      <c r="M108" s="35">
        <v>3716</v>
      </c>
      <c r="N108" s="36">
        <f>(M108-M107)/M107*100</f>
        <v>-5.0830140485312896</v>
      </c>
      <c r="O108" s="36">
        <f>(M108-M90)/M90*100</f>
        <v>-20.54735941843062</v>
      </c>
      <c r="P108" s="37">
        <v>2375</v>
      </c>
      <c r="Q108" s="36">
        <f>(P108-P107)/P107*100</f>
        <v>-18.775649794801641</v>
      </c>
      <c r="R108" s="39">
        <f>(P108-P90)/P90*100</f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0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f>(G109-G108)/G108*100</f>
        <v>33.467451350858006</v>
      </c>
      <c r="I109" s="36">
        <f>(G109-G91)/G91*100</f>
        <v>-4.3112603029013608</v>
      </c>
      <c r="J109" s="37">
        <v>1357585</v>
      </c>
      <c r="K109" s="36">
        <f>(J109-J108)/J108*100</f>
        <v>35.790139102410862</v>
      </c>
      <c r="L109" s="36">
        <f>(J109-J91)/J91*100</f>
        <v>-1.782846245337238</v>
      </c>
      <c r="M109" s="35">
        <v>5399</v>
      </c>
      <c r="N109" s="36">
        <f>(M109-M108)/M108*100</f>
        <v>45.290635091496235</v>
      </c>
      <c r="O109" s="36">
        <f>(M109-M91)/M91*100</f>
        <v>-33.973339855692799</v>
      </c>
      <c r="P109" s="37">
        <v>3048</v>
      </c>
      <c r="Q109" s="36">
        <f>(P109-P108)/P108*100</f>
        <v>28.336842105263159</v>
      </c>
      <c r="R109" s="39">
        <f>(P109-P91)/P91*100</f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0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0"/>
      <c r="D111" s="23">
        <v>0.09</v>
      </c>
      <c r="E111" s="31">
        <v>0.23</v>
      </c>
      <c r="F111" s="34" t="s">
        <v>105</v>
      </c>
      <c r="G111" s="35">
        <v>4304351</v>
      </c>
      <c r="H111" s="36">
        <f>(G111-G109)/G109*100</f>
        <v>-43.286732285663994</v>
      </c>
      <c r="I111" s="36">
        <f>(G111-G93)/G93*100</f>
        <v>-28.811106811017499</v>
      </c>
      <c r="J111" s="37">
        <v>1003349</v>
      </c>
      <c r="K111" s="36">
        <f>(J111-J109)/J109*100</f>
        <v>-26.093099142963421</v>
      </c>
      <c r="L111" s="36">
        <f>(J111-J93)/J93*100</f>
        <v>-8.1876712303697019</v>
      </c>
      <c r="M111" s="35">
        <v>3771</v>
      </c>
      <c r="N111" s="36">
        <f>(M111-M109)/M109*100</f>
        <v>-30.153732172624558</v>
      </c>
      <c r="O111" s="36">
        <f>(M111-M93)/M93*100</f>
        <v>-47.799003322259139</v>
      </c>
      <c r="P111" s="37">
        <v>2321</v>
      </c>
      <c r="Q111" s="36">
        <f>(P111-P109)/P109*100</f>
        <v>-23.851706036745409</v>
      </c>
      <c r="R111" s="39">
        <f>(P111-P93)/P93*100</f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0"/>
      <c r="D112" s="23">
        <v>0.08</v>
      </c>
      <c r="E112" s="31">
        <v>0.27</v>
      </c>
      <c r="F112" s="34" t="s">
        <v>98</v>
      </c>
      <c r="G112" s="35">
        <v>7155996</v>
      </c>
      <c r="H112" s="36">
        <f>(G112-G111)/G111*100</f>
        <v>66.250289532614786</v>
      </c>
      <c r="I112" s="36">
        <f>(G112-G94)/G94*100</f>
        <v>51.623512421227133</v>
      </c>
      <c r="J112" s="37">
        <v>1299292</v>
      </c>
      <c r="K112" s="36">
        <f>(J112-J111)/J111*100</f>
        <v>29.49551950517716</v>
      </c>
      <c r="L112" s="36">
        <f>(J112-J94)/J94*100</f>
        <v>31.453269203141222</v>
      </c>
      <c r="M112" s="35">
        <v>6030</v>
      </c>
      <c r="N112" s="36">
        <f>(M112-M111)/M111*100</f>
        <v>59.904534606205253</v>
      </c>
      <c r="O112" s="36">
        <f>(M112-M94)/M94*100</f>
        <v>22.237989053314415</v>
      </c>
      <c r="P112" s="37">
        <v>3480</v>
      </c>
      <c r="Q112" s="36">
        <f>(P112-P111)/P111*100</f>
        <v>49.935372684187854</v>
      </c>
      <c r="R112" s="39">
        <f>(P112-P94)/P94*100</f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0"/>
      <c r="D113" s="23">
        <v>0.08</v>
      </c>
      <c r="E113" s="31">
        <v>0.27</v>
      </c>
      <c r="F113" s="34" t="s">
        <v>116</v>
      </c>
      <c r="G113" s="35">
        <v>5585013</v>
      </c>
      <c r="H113" s="36">
        <f>(G113-G112)/G112*100</f>
        <v>-21.95338007455566</v>
      </c>
      <c r="I113" s="36">
        <f>(G113-G95)/G95*100</f>
        <v>-23.899992969111509</v>
      </c>
      <c r="J113" s="37">
        <v>1142277</v>
      </c>
      <c r="K113" s="36">
        <f>(J113-J112)/J112*100</f>
        <v>-12.084658413966991</v>
      </c>
      <c r="L113" s="36">
        <f>(J113-J95)/J95*100</f>
        <v>-8.059503754399719</v>
      </c>
      <c r="M113" s="35">
        <v>4552</v>
      </c>
      <c r="N113" s="36">
        <f>(M113-M112)/M112*100</f>
        <v>-24.510779436152571</v>
      </c>
      <c r="O113" s="36">
        <f>(M113-M95)/M95*100</f>
        <v>-28.371361132966165</v>
      </c>
      <c r="P113" s="37">
        <v>3093</v>
      </c>
      <c r="Q113" s="36">
        <f>(P113-P112)/P112*100</f>
        <v>-11.120689655172415</v>
      </c>
      <c r="R113" s="39">
        <f>(P113-P95)/P95*100</f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0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0"/>
      <c r="D115" s="23">
        <v>0.08</v>
      </c>
      <c r="E115" s="31">
        <v>0.24</v>
      </c>
      <c r="F115" s="34" t="s">
        <v>117</v>
      </c>
      <c r="G115" s="35">
        <v>4734953</v>
      </c>
      <c r="H115" s="36">
        <f>(G115-G113)/G113*100</f>
        <v>-15.220376389455136</v>
      </c>
      <c r="I115" s="36">
        <f>(G115-G97)/G97*100</f>
        <v>-27.653017678355418</v>
      </c>
      <c r="J115" s="37">
        <v>1101444</v>
      </c>
      <c r="K115" s="36">
        <f>(J115-J113)/J113*100</f>
        <v>-3.5747021081576533</v>
      </c>
      <c r="L115" s="36">
        <f>(J115-J97)/J97*100</f>
        <v>-13.948813542637541</v>
      </c>
      <c r="M115" s="35">
        <v>3731</v>
      </c>
      <c r="N115" s="36">
        <f>(M115-M113)/M113*100</f>
        <v>-18.036028119507908</v>
      </c>
      <c r="O115" s="36">
        <f>(M115-M97)/M97*100</f>
        <v>-27.511171556246357</v>
      </c>
      <c r="P115" s="37">
        <v>2626</v>
      </c>
      <c r="Q115" s="36">
        <f>(P115-P113)/P113*100</f>
        <v>-15.098609763983188</v>
      </c>
      <c r="R115" s="39">
        <f>(P115-P97)/P97*100</f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0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f>(G116-G115)/G115*100</f>
        <v>44.462658869053193</v>
      </c>
      <c r="I116" s="36">
        <f>(G116-G98)/G98*100</f>
        <v>12.606721596193893</v>
      </c>
      <c r="J116" s="37">
        <v>1317088</v>
      </c>
      <c r="K116" s="36">
        <f>(J116-J115)/J115*100</f>
        <v>19.578299032905893</v>
      </c>
      <c r="L116" s="36">
        <f>(J116-J98)/J98*100</f>
        <v>15.44097346086795</v>
      </c>
      <c r="M116" s="35">
        <v>4198</v>
      </c>
      <c r="N116" s="36">
        <f>(M116-M115)/M115*100</f>
        <v>12.516751541141785</v>
      </c>
      <c r="O116" s="36">
        <f>(M116-M98)/M98*100</f>
        <v>-19.593947519632255</v>
      </c>
      <c r="P116" s="37">
        <v>3706</v>
      </c>
      <c r="Q116" s="36">
        <f>(P116-P115)/P115*100</f>
        <v>41.127189642041131</v>
      </c>
      <c r="R116" s="39">
        <f>(P116-P98)/P98*100</f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123</v>
      </c>
      <c r="C117" s="50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f>(G117-G116)/G116*100</f>
        <v>-15.987511547476629</v>
      </c>
      <c r="I117" s="36">
        <f>(G117-G99)/G99*100</f>
        <v>-10.896934264286536</v>
      </c>
      <c r="J117" s="37">
        <v>1184502</v>
      </c>
      <c r="K117" s="36">
        <f>(J117-J116)/J116*100</f>
        <v>-10.066601472338977</v>
      </c>
      <c r="L117" s="36">
        <f>(J117-J99)/J99*100</f>
        <v>-2.1552247534885796</v>
      </c>
      <c r="M117" s="35">
        <v>3904</v>
      </c>
      <c r="N117" s="36">
        <f>(M117-M116)/M116*100</f>
        <v>-7.0033349213911382</v>
      </c>
      <c r="O117" s="36">
        <f>(M117-M99)/M99*100</f>
        <v>-24.618652249469008</v>
      </c>
      <c r="P117" s="37">
        <v>3433</v>
      </c>
      <c r="Q117" s="36">
        <f>(P117-P116)/P116*100</f>
        <v>-7.3664328116567726</v>
      </c>
      <c r="R117" s="39">
        <f>(P117-P99)/P99*100</f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0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0"/>
      <c r="D119" s="23">
        <v>0.08</v>
      </c>
      <c r="E119" s="31">
        <v>0.26</v>
      </c>
      <c r="F119" s="34" t="s">
        <v>90</v>
      </c>
      <c r="G119" s="35">
        <v>4494003</v>
      </c>
      <c r="H119" s="36">
        <f>(G119-G117)/G117*100</f>
        <v>-21.797932884434509</v>
      </c>
      <c r="I119" s="36">
        <f>(G119-G101)/G101*100</f>
        <v>-8.3623668512604343</v>
      </c>
      <c r="J119" s="37">
        <v>1031037</v>
      </c>
      <c r="K119" s="36">
        <f>(J119-J117)/J117*100</f>
        <v>-12.956077744064595</v>
      </c>
      <c r="L119" s="36">
        <f>(J119-J101)/J101*100</f>
        <v>4.3442487736701647</v>
      </c>
      <c r="M119" s="35">
        <v>3512</v>
      </c>
      <c r="N119" s="36">
        <f>(M119-M117)/M117*100</f>
        <v>-10.040983606557377</v>
      </c>
      <c r="O119" s="36">
        <f>(M119-M101)/M101*100</f>
        <v>-25.687685146000845</v>
      </c>
      <c r="P119" s="37">
        <v>2646</v>
      </c>
      <c r="Q119" s="36">
        <f>(P119-P117)/P117*100</f>
        <v>-22.924555782114769</v>
      </c>
      <c r="R119" s="39">
        <f>(P119-P101)/P101*100</f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0"/>
      <c r="D120" s="23">
        <v>0.06</v>
      </c>
      <c r="E120" s="31">
        <v>0.3</v>
      </c>
      <c r="F120" s="34" t="s">
        <v>92</v>
      </c>
      <c r="G120" s="35">
        <v>7125863</v>
      </c>
      <c r="H120" s="36">
        <f>(G120-G119)/G119*100</f>
        <v>58.563823833673453</v>
      </c>
      <c r="I120" s="36">
        <f>(G120-G102)/G102*100</f>
        <v>-3.3993744019959271</v>
      </c>
      <c r="J120" s="37">
        <v>1334277</v>
      </c>
      <c r="K120" s="36">
        <f>(J120-J119)/J119*100</f>
        <v>29.411165651669148</v>
      </c>
      <c r="L120" s="36">
        <f>(J120-J102)/J102*100</f>
        <v>7.0195546857454518</v>
      </c>
      <c r="M120" s="35">
        <v>4548</v>
      </c>
      <c r="N120" s="36">
        <f>(M120-M119)/M119*100</f>
        <v>29.498861047835987</v>
      </c>
      <c r="O120" s="36">
        <f>(M120-M102)/M102*100</f>
        <v>-22.056555269922878</v>
      </c>
      <c r="P120" s="37">
        <v>4004</v>
      </c>
      <c r="Q120" s="36">
        <f>(P120-P119)/P119*100</f>
        <v>51.322751322751323</v>
      </c>
      <c r="R120" s="39">
        <f>(P120-P102)/P102*100</f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0"/>
      <c r="D121" s="23">
        <v>0.08</v>
      </c>
      <c r="E121" s="31">
        <v>0.21</v>
      </c>
      <c r="F121" s="34" t="s">
        <v>117</v>
      </c>
      <c r="G121" s="35">
        <v>4805472</v>
      </c>
      <c r="H121" s="36">
        <f>(G121-G120)/G120*100</f>
        <v>-32.562947112511139</v>
      </c>
      <c r="I121" s="36">
        <f>(G121-G103)/G103*100</f>
        <v>-25.918352622988124</v>
      </c>
      <c r="J121" s="37">
        <v>1151368</v>
      </c>
      <c r="K121" s="36">
        <f>(J121-J120)/J120*100</f>
        <v>-13.708472828355731</v>
      </c>
      <c r="L121" s="36">
        <f>(J121-J103)/J103*100</f>
        <v>-11.045319937481215</v>
      </c>
      <c r="M121" s="35">
        <v>3608</v>
      </c>
      <c r="N121" s="36">
        <f>(M121-M120)/M120*100</f>
        <v>-20.668425681618295</v>
      </c>
      <c r="O121" s="36">
        <f>(M121-M103)/M103*100</f>
        <v>-37.142857142857146</v>
      </c>
      <c r="P121" s="37">
        <v>2459</v>
      </c>
      <c r="Q121" s="36">
        <f>(P121-P120)/P120*100</f>
        <v>-38.586413586413585</v>
      </c>
      <c r="R121" s="39">
        <f>(P121-P103)/P103*100</f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0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124</v>
      </c>
      <c r="C123" s="50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f>(G123-G121)/G121*100</f>
        <v>23.316086328252457</v>
      </c>
      <c r="I123" s="36">
        <f>(G123-G107)/G107*100</f>
        <v>22.202890469386276</v>
      </c>
      <c r="J123" s="37">
        <v>1262274</v>
      </c>
      <c r="K123" s="36">
        <f>(J123-J121)/J121*100</f>
        <v>9.6325414637196793</v>
      </c>
      <c r="L123" s="36">
        <f>(J123-J107)/J107*100</f>
        <v>15.899800570742295</v>
      </c>
      <c r="M123" s="35">
        <v>4045</v>
      </c>
      <c r="N123" s="36">
        <f>(M123-M121)/M121*100</f>
        <v>12.111973392461199</v>
      </c>
      <c r="O123" s="36">
        <f>(M123-M107)/M107*100</f>
        <v>3.3205619412515963</v>
      </c>
      <c r="P123" s="37">
        <v>3917</v>
      </c>
      <c r="Q123" s="36">
        <f>(P123-P121)/P121*100</f>
        <v>59.292395282635212</v>
      </c>
      <c r="R123" s="39">
        <f>(P123-P107)/P107*100</f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14.1" customHeight="1" x14ac:dyDescent="0.25">
      <c r="A124" s="1"/>
      <c r="B124" s="57" t="s">
        <v>77</v>
      </c>
      <c r="C124" s="50" t="s">
        <v>29</v>
      </c>
      <c r="D124" s="23">
        <v>0.06</v>
      </c>
      <c r="E124" s="31">
        <v>0.23</v>
      </c>
      <c r="F124" s="34" t="s">
        <v>126</v>
      </c>
      <c r="G124" s="35">
        <v>4818513</v>
      </c>
      <c r="H124" s="36">
        <f>(G124-G123)/G123*100</f>
        <v>-18.687511812511811</v>
      </c>
      <c r="I124" s="36">
        <f>(G124-G108)/G108*100</f>
        <v>-15.264500308975556</v>
      </c>
      <c r="J124" s="37">
        <v>931646</v>
      </c>
      <c r="K124" s="36">
        <f>(J124-J123)/J123*100</f>
        <v>-26.193045250080409</v>
      </c>
      <c r="L124" s="36">
        <f>(J124-J108)/J108*100</f>
        <v>-6.8136875892082855</v>
      </c>
      <c r="M124" s="35">
        <v>2883</v>
      </c>
      <c r="N124" s="36">
        <f>(M124-M123)/M123*100</f>
        <v>-28.72682323856613</v>
      </c>
      <c r="O124" s="36">
        <f>(M124-M108)/M108*100</f>
        <v>-22.416576964477933</v>
      </c>
      <c r="P124" s="37">
        <v>2188</v>
      </c>
      <c r="Q124" s="36">
        <f>(P124-P123)/P123*100</f>
        <v>-44.140924176665813</v>
      </c>
      <c r="R124" s="39">
        <f>(P124-P108)/P108*100</f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customHeight="1" x14ac:dyDescent="0.25">
      <c r="A125" s="1"/>
      <c r="B125" s="81" t="s">
        <v>78</v>
      </c>
      <c r="C125" s="50"/>
      <c r="D125" s="23">
        <v>0.06</v>
      </c>
      <c r="E125" s="31">
        <v>0.23</v>
      </c>
      <c r="F125" s="34" t="s">
        <v>127</v>
      </c>
      <c r="G125" s="35">
        <v>7073506</v>
      </c>
      <c r="H125" s="36">
        <f>(G125-G124)/G124*100</f>
        <v>46.798524773099089</v>
      </c>
      <c r="I125" s="36">
        <f>(G125-G109)/G109*100</f>
        <v>-6.8008999598401623</v>
      </c>
      <c r="J125" s="37">
        <v>1411227</v>
      </c>
      <c r="K125" s="36">
        <f>(J125-J124)/J124*100</f>
        <v>51.476741165635872</v>
      </c>
      <c r="L125" s="36">
        <f>(J125-J109)/J109*100</f>
        <v>3.9512811352512003</v>
      </c>
      <c r="M125" s="35">
        <v>4587</v>
      </c>
      <c r="N125" s="36">
        <f>(M125-M124)/M124*100</f>
        <v>59.105098855359003</v>
      </c>
      <c r="O125" s="36">
        <f>(M125-M109)/M109*100</f>
        <v>-15.039822189294313</v>
      </c>
      <c r="P125" s="37">
        <v>3315</v>
      </c>
      <c r="Q125" s="36">
        <f>(P125-P124)/P124*100</f>
        <v>51.508226691042047</v>
      </c>
      <c r="R125" s="39">
        <f>(P125-P109)/P109*100</f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6" customHeight="1" x14ac:dyDescent="0.25">
      <c r="A126" s="1"/>
      <c r="B126" s="81"/>
      <c r="C126" s="50"/>
      <c r="D126" s="23"/>
      <c r="E126" s="31"/>
      <c r="F126" s="34"/>
      <c r="G126" s="35"/>
      <c r="H126" s="36"/>
      <c r="I126" s="36"/>
      <c r="J126" s="37"/>
      <c r="K126" s="36"/>
      <c r="L126" s="36"/>
      <c r="M126" s="35"/>
      <c r="N126" s="36"/>
      <c r="O126" s="36"/>
      <c r="P126" s="37"/>
      <c r="Q126" s="36"/>
      <c r="R126" s="39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ht="14.1" customHeight="1" x14ac:dyDescent="0.25">
      <c r="A127" s="1"/>
      <c r="B127" s="90" t="s">
        <v>128</v>
      </c>
      <c r="C127" s="91"/>
      <c r="D127" s="23">
        <f>M127/G127*100</f>
        <v>6.462588069248637E-2</v>
      </c>
      <c r="E127" s="31">
        <f>P127/J127*100</f>
        <v>0.26129309012919583</v>
      </c>
      <c r="F127" s="25">
        <f>21+15+23</f>
        <v>59</v>
      </c>
      <c r="G127" s="35">
        <f>G123+G124+G125</f>
        <v>17817939</v>
      </c>
      <c r="H127" s="36"/>
      <c r="I127" s="36">
        <f>(G127-G128)/G128*100</f>
        <v>-1.6965865625537746</v>
      </c>
      <c r="J127" s="37">
        <f>J123+J124+J125</f>
        <v>3605147</v>
      </c>
      <c r="K127" s="36"/>
      <c r="L127" s="36">
        <f>(J127-J128)/J128*100</f>
        <v>4.6043476494722118</v>
      </c>
      <c r="M127" s="35">
        <f>M123+M124+M125</f>
        <v>11515</v>
      </c>
      <c r="N127" s="36"/>
      <c r="O127" s="36">
        <f>(M127-M128)/M128*100</f>
        <v>-11.627014581734459</v>
      </c>
      <c r="P127" s="37">
        <f>P123+P124+P125</f>
        <v>9420</v>
      </c>
      <c r="Q127" s="36"/>
      <c r="R127" s="39">
        <f>(P127-P128)/P128*100</f>
        <v>12.854917934587275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s="55" customFormat="1" ht="14.1" customHeight="1" thickBot="1" x14ac:dyDescent="0.3">
      <c r="A128" s="52"/>
      <c r="B128" s="82" t="s">
        <v>129</v>
      </c>
      <c r="C128" s="82"/>
      <c r="D128" s="73">
        <f>M128 / G128*100</f>
        <v>7.1887858471730334E-2</v>
      </c>
      <c r="E128" s="74">
        <f>P128/J128*100</f>
        <v>0.24219053753706701</v>
      </c>
      <c r="F128" s="75">
        <f>20+16+22</f>
        <v>58</v>
      </c>
      <c r="G128" s="76">
        <f>G107+G108+G109</f>
        <v>18125453</v>
      </c>
      <c r="H128" s="77"/>
      <c r="I128" s="78">
        <f>(G128-G89-G90-G91)/(G89+G90+G91)*100</f>
        <v>-5.9240225581548884</v>
      </c>
      <c r="J128" s="79">
        <f>J107+J108+J109</f>
        <v>3446460</v>
      </c>
      <c r="K128" s="77"/>
      <c r="L128" s="78">
        <f>(J128-J89-J90-J91)/(J89+J90+J91)*100</f>
        <v>-1.1446018991126861</v>
      </c>
      <c r="M128" s="76">
        <f>M107+M108+M109</f>
        <v>13030</v>
      </c>
      <c r="N128" s="77"/>
      <c r="O128" s="78">
        <f>(M128-M89-M90-M91)/(M89+M90+M91)*100</f>
        <v>-32.630163900522206</v>
      </c>
      <c r="P128" s="79">
        <f>P107+P108+P109</f>
        <v>8347</v>
      </c>
      <c r="Q128" s="77"/>
      <c r="R128" s="80">
        <f>(P128-P89-P90-P91)/(P89+P90+P91)*100</f>
        <v>-24.242149210383008</v>
      </c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4"/>
      <c r="AN128" s="54"/>
      <c r="AO128" s="54"/>
      <c r="AP128" s="54"/>
      <c r="AQ128" s="54"/>
      <c r="AR128" s="54"/>
      <c r="AS128" s="54"/>
      <c r="AT128" s="54"/>
      <c r="AU128" s="54"/>
      <c r="AV128" s="54"/>
      <c r="AW128" s="54"/>
    </row>
    <row r="129" spans="1:49" s="55" customFormat="1" ht="14.1" customHeight="1" x14ac:dyDescent="0.25">
      <c r="A129" s="52"/>
      <c r="B129" s="68"/>
      <c r="C129" s="68"/>
      <c r="D129" s="59"/>
      <c r="E129" s="59"/>
      <c r="F129" s="69"/>
      <c r="G129" s="70"/>
      <c r="H129" s="71"/>
      <c r="I129" s="72"/>
      <c r="J129" s="70"/>
      <c r="K129" s="71"/>
      <c r="L129" s="72"/>
      <c r="M129" s="70"/>
      <c r="N129" s="71"/>
      <c r="O129" s="72"/>
      <c r="P129" s="70"/>
      <c r="Q129" s="71"/>
      <c r="R129" s="7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</row>
    <row r="130" spans="1:49" ht="13.5" customHeight="1" x14ac:dyDescent="0.25">
      <c r="A130" s="1"/>
      <c r="B130" s="44" t="s">
        <v>60</v>
      </c>
      <c r="C130" s="45" t="s">
        <v>61</v>
      </c>
      <c r="D130" s="46"/>
      <c r="E130" s="47"/>
      <c r="F130" s="47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48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5" x14ac:dyDescent="0.25">
      <c r="A131" s="1"/>
      <c r="B131" s="44" t="s">
        <v>62</v>
      </c>
      <c r="C131" s="45" t="s">
        <v>63</v>
      </c>
      <c r="D131" s="46"/>
      <c r="E131" s="47"/>
      <c r="F131" s="47"/>
      <c r="G131" s="47"/>
      <c r="H131" s="47"/>
      <c r="I131" s="47"/>
      <c r="J131" s="49"/>
      <c r="K131" s="49"/>
      <c r="L131" s="49"/>
      <c r="M131" s="49"/>
      <c r="N131" s="49"/>
      <c r="O131" s="49"/>
      <c r="P131" s="49"/>
      <c r="Q131" s="49"/>
      <c r="R131" s="49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3.5" customHeight="1" x14ac:dyDescent="0.25">
      <c r="A132" s="1"/>
      <c r="B132" s="51" t="s">
        <v>120</v>
      </c>
      <c r="C132" s="1" t="s">
        <v>121</v>
      </c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13.5" customHeight="1" x14ac:dyDescent="0.25">
      <c r="A133" s="1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3.5" customHeight="1" x14ac:dyDescent="0.25">
      <c r="A134" s="1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5.25" customHeight="1" x14ac:dyDescent="0.25">
      <c r="A135" s="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3.5" customHeight="1" x14ac:dyDescent="0.25">
      <c r="A137" s="1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3.5" customHeight="1" x14ac:dyDescent="0.25">
      <c r="A138" s="1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8" customHeight="1" x14ac:dyDescent="0.25"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5.75" customHeight="1" x14ac:dyDescent="0.25"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.75" customHeight="1" x14ac:dyDescent="0.25"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2" spans="1:49" ht="10.15" customHeight="1" x14ac:dyDescent="0.25"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</row>
    <row r="143" spans="1:49" ht="15.75" customHeight="1" x14ac:dyDescent="0.25"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</row>
    <row r="146" ht="7.15" customHeight="1" x14ac:dyDescent="0.25"/>
    <row r="147" ht="15.75" customHeight="1" x14ac:dyDescent="0.25"/>
    <row r="148" ht="17.649999999999999" customHeight="1" x14ac:dyDescent="0.25"/>
    <row r="149" ht="17.100000000000001" customHeight="1" x14ac:dyDescent="0.25"/>
    <row r="150" ht="7.7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8.65" customHeight="1" x14ac:dyDescent="0.25"/>
    <row r="155" ht="14.25" customHeight="1" x14ac:dyDescent="0.25"/>
    <row r="156" ht="16.5" customHeight="1" x14ac:dyDescent="0.25"/>
    <row r="157" ht="12.75" customHeight="1" x14ac:dyDescent="0.25"/>
    <row r="158" ht="11.1" customHeight="1" x14ac:dyDescent="0.25"/>
    <row r="159" ht="10.7" customHeight="1" x14ac:dyDescent="0.25"/>
    <row r="160" ht="14.1" customHeight="1" x14ac:dyDescent="0.25"/>
  </sheetData>
  <mergeCells count="10">
    <mergeCell ref="B128:C128"/>
    <mergeCell ref="B1:R1"/>
    <mergeCell ref="D3:E3"/>
    <mergeCell ref="G3:L3"/>
    <mergeCell ref="M3:R3"/>
    <mergeCell ref="H4:I4"/>
    <mergeCell ref="K4:L4"/>
    <mergeCell ref="N4:O4"/>
    <mergeCell ref="Q4:R4"/>
    <mergeCell ref="B127:C127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廖經倫</cp:lastModifiedBy>
  <cp:revision>74</cp:revision>
  <cp:lastPrinted>2022-02-18T08:03:39Z</cp:lastPrinted>
  <dcterms:created xsi:type="dcterms:W3CDTF">1998-09-21T15:00:50Z</dcterms:created>
  <dcterms:modified xsi:type="dcterms:W3CDTF">2022-04-20T05:38:42Z</dcterms:modified>
  <dc:language>zh-TW</dc:language>
</cp:coreProperties>
</file>