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本國銀行\國家風險\國家風險-洪菁吟(10612-  )\11012季報\新聞稿\"/>
    </mc:Choice>
  </mc:AlternateContent>
  <bookViews>
    <workbookView xWindow="0" yWindow="0" windowWidth="20730" windowHeight="9135"/>
  </bookViews>
  <sheets>
    <sheet name="附表1" sheetId="33" r:id="rId1"/>
    <sheet name="附表2" sheetId="35" r:id="rId2"/>
    <sheet name="附表3" sheetId="34" r:id="rId3"/>
    <sheet name="附表4" sheetId="37" r:id="rId4"/>
  </sheets>
  <definedNames>
    <definedName name="_xlnm.Print_Area" localSheetId="0">附表1!$B$1:$J$13</definedName>
    <definedName name="_xlnm.Print_Area" localSheetId="1">附表2!$A$1:$I$18</definedName>
    <definedName name="_xlnm.Print_Area" localSheetId="2">附表3!$A$1:$J$13</definedName>
    <definedName name="_xlnm.Print_Area" localSheetId="3">附表4!$A$1:$I$18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34" l="1"/>
  <c r="J10" i="34"/>
  <c r="G13" i="37" l="1"/>
  <c r="J10" i="33" l="1"/>
  <c r="I10" i="33"/>
  <c r="H6" i="37" l="1"/>
  <c r="I6" i="37" s="1"/>
  <c r="H7" i="37"/>
  <c r="I7" i="37" s="1"/>
  <c r="H8" i="37"/>
  <c r="I8" i="37" s="1"/>
  <c r="H9" i="37"/>
  <c r="I9" i="37" s="1"/>
  <c r="H10" i="37"/>
  <c r="I10" i="37" s="1"/>
  <c r="H11" i="37"/>
  <c r="I11" i="37" s="1"/>
  <c r="H12" i="37"/>
  <c r="I12" i="37" s="1"/>
  <c r="H13" i="37"/>
  <c r="I13" i="37" s="1"/>
  <c r="H14" i="37"/>
  <c r="I14" i="37" s="1"/>
  <c r="H5" i="37"/>
  <c r="I5" i="37" s="1"/>
  <c r="I6" i="33" l="1"/>
  <c r="I7" i="33"/>
  <c r="I7" i="34"/>
  <c r="I8" i="34"/>
  <c r="I6" i="34"/>
  <c r="G10" i="34"/>
  <c r="I8" i="35"/>
  <c r="I14" i="35"/>
  <c r="H6" i="35"/>
  <c r="I6" i="35" s="1"/>
  <c r="H7" i="35"/>
  <c r="I7" i="35" s="1"/>
  <c r="H8" i="35"/>
  <c r="H9" i="35"/>
  <c r="I9" i="35" s="1"/>
  <c r="H10" i="35"/>
  <c r="I10" i="35" s="1"/>
  <c r="H11" i="35"/>
  <c r="I11" i="35" s="1"/>
  <c r="H12" i="35"/>
  <c r="I12" i="35" s="1"/>
  <c r="H13" i="35"/>
  <c r="I13" i="35" s="1"/>
  <c r="H14" i="35"/>
  <c r="H5" i="35"/>
  <c r="I5" i="35" s="1"/>
  <c r="F15" i="35"/>
  <c r="E8" i="34" l="1"/>
  <c r="J8" i="34"/>
  <c r="H8" i="34"/>
  <c r="J7" i="34"/>
  <c r="J6" i="34"/>
  <c r="E10" i="34" l="1"/>
  <c r="E7" i="34"/>
  <c r="E9" i="34"/>
  <c r="H7" i="34"/>
  <c r="H10" i="34"/>
  <c r="E6" i="34"/>
  <c r="H6" i="34"/>
  <c r="H8" i="33"/>
  <c r="H7" i="33"/>
  <c r="H6" i="33"/>
  <c r="E9" i="33"/>
  <c r="E8" i="33"/>
  <c r="E7" i="33"/>
  <c r="E6" i="33"/>
  <c r="F15" i="37" l="1"/>
  <c r="C15" i="37"/>
  <c r="G15" i="37"/>
  <c r="D15" i="37"/>
  <c r="C15" i="35"/>
  <c r="H15" i="35" s="1"/>
  <c r="I15" i="35" s="1"/>
  <c r="H15" i="37" l="1"/>
  <c r="I15" i="37" s="1"/>
  <c r="D15" i="35"/>
  <c r="G15" i="35"/>
  <c r="I9" i="33" l="1"/>
  <c r="J9" i="33" s="1"/>
  <c r="J7" i="33"/>
  <c r="H10" i="33"/>
  <c r="I8" i="33" l="1"/>
  <c r="J8" i="33" l="1"/>
  <c r="J6" i="33"/>
  <c r="E10" i="33"/>
</calcChain>
</file>

<file path=xl/sharedStrings.xml><?xml version="1.0" encoding="utf-8"?>
<sst xmlns="http://schemas.openxmlformats.org/spreadsheetml/2006/main" count="100" uniqueCount="52">
  <si>
    <r>
      <rPr>
        <sz val="14"/>
        <rFont val="標楷體"/>
        <family val="4"/>
        <charset val="136"/>
      </rPr>
      <t>比較增減</t>
    </r>
  </si>
  <si>
    <r>
      <rPr>
        <sz val="14"/>
        <rFont val="標楷體"/>
        <family val="4"/>
        <charset val="136"/>
      </rPr>
      <t>金額</t>
    </r>
  </si>
  <si>
    <r>
      <rPr>
        <sz val="14"/>
        <rFont val="標楷體"/>
        <family val="4"/>
        <charset val="136"/>
      </rPr>
      <t>比重</t>
    </r>
  </si>
  <si>
    <r>
      <rPr>
        <sz val="14"/>
        <rFont val="標楷體"/>
        <family val="4"/>
        <charset val="136"/>
      </rPr>
      <t>變動率</t>
    </r>
    <phoneticPr fontId="3" type="noConversion"/>
  </si>
  <si>
    <r>
      <rPr>
        <sz val="11"/>
        <rFont val="標楷體"/>
        <family val="4"/>
        <charset val="136"/>
      </rPr>
      <t>註：</t>
    </r>
    <r>
      <rPr>
        <sz val="11"/>
        <rFont val="Times New Roman"/>
        <family val="1"/>
      </rPr>
      <t>1.</t>
    </r>
    <r>
      <rPr>
        <sz val="11"/>
        <rFont val="標楷體"/>
        <family val="4"/>
        <charset val="136"/>
      </rPr>
      <t>「外國債權」係指本國銀行合併自有資產及信託資產中，國內外總分支機構對非本國居住民之債權。</t>
    </r>
    <phoneticPr fontId="3" type="noConversion"/>
  </si>
  <si>
    <r>
      <rPr>
        <sz val="12"/>
        <rFont val="標楷體"/>
        <family val="4"/>
        <charset val="136"/>
      </rPr>
      <t>單位：百萬美元、</t>
    </r>
    <r>
      <rPr>
        <sz val="12"/>
        <rFont val="Times New Roman"/>
        <family val="1"/>
      </rPr>
      <t>%</t>
    </r>
    <phoneticPr fontId="3" type="noConversion"/>
  </si>
  <si>
    <r>
      <rPr>
        <sz val="11"/>
        <rFont val="標楷體"/>
        <family val="4"/>
        <charset val="136"/>
      </rPr>
      <t>註：</t>
    </r>
    <r>
      <rPr>
        <sz val="11"/>
        <rFont val="Times New Roman"/>
        <family val="1"/>
      </rPr>
      <t>1.</t>
    </r>
    <r>
      <rPr>
        <sz val="11"/>
        <rFont val="標楷體"/>
        <family val="4"/>
        <charset val="136"/>
      </rPr>
      <t>本表包括本國銀行自有資產及信託資產之外國債權。</t>
    </r>
  </si>
  <si>
    <t>110.12.31</t>
    <phoneticPr fontId="3" type="noConversion"/>
  </si>
  <si>
    <t>110.9.30</t>
    <phoneticPr fontId="3" type="noConversion"/>
  </si>
  <si>
    <t>110.12.31</t>
    <phoneticPr fontId="3" type="noConversion"/>
  </si>
  <si>
    <t>110.9.30</t>
    <phoneticPr fontId="3" type="noConversion"/>
  </si>
  <si>
    <t>110.12.31</t>
    <phoneticPr fontId="3" type="noConversion"/>
  </si>
  <si>
    <t>110.9.30</t>
    <phoneticPr fontId="3" type="noConversion"/>
  </si>
  <si>
    <t>-</t>
  </si>
  <si>
    <t>110.9.30</t>
    <phoneticPr fontId="3" type="noConversion"/>
  </si>
  <si>
    <r>
      <rPr>
        <sz val="14"/>
        <rFont val="標楷體"/>
        <family val="4"/>
        <charset val="136"/>
      </rPr>
      <t>筆數</t>
    </r>
    <phoneticPr fontId="2" type="noConversion"/>
  </si>
  <si>
    <r>
      <rPr>
        <sz val="14"/>
        <rFont val="標楷體"/>
        <family val="4"/>
        <charset val="136"/>
      </rPr>
      <t>銀行</t>
    </r>
  </si>
  <si>
    <r>
      <rPr>
        <sz val="14"/>
        <rFont val="標楷體"/>
        <family val="4"/>
        <charset val="136"/>
      </rPr>
      <t>公共部門</t>
    </r>
  </si>
  <si>
    <r>
      <rPr>
        <sz val="14"/>
        <rFont val="標楷體"/>
        <family val="4"/>
        <charset val="136"/>
      </rPr>
      <t>非銀行之私人部門</t>
    </r>
  </si>
  <si>
    <r>
      <rPr>
        <sz val="14"/>
        <rFont val="標楷體"/>
        <family val="4"/>
        <charset val="136"/>
      </rPr>
      <t>合</t>
    </r>
    <r>
      <rPr>
        <sz val="14"/>
        <rFont val="Times New Roman"/>
        <family val="1"/>
      </rPr>
      <t xml:space="preserve">  </t>
    </r>
    <r>
      <rPr>
        <sz val="14"/>
        <rFont val="標楷體"/>
        <family val="4"/>
        <charset val="136"/>
      </rPr>
      <t>計</t>
    </r>
    <phoneticPr fontId="3" type="noConversion"/>
  </si>
  <si>
    <r>
      <rPr>
        <sz val="14"/>
        <rFont val="標楷體"/>
        <family val="4"/>
        <charset val="136"/>
      </rPr>
      <t>債務國名稱</t>
    </r>
    <phoneticPr fontId="3" type="noConversion"/>
  </si>
  <si>
    <r>
      <rPr>
        <sz val="14"/>
        <rFont val="標楷體"/>
        <family val="4"/>
        <charset val="136"/>
      </rPr>
      <t>比較增減</t>
    </r>
    <phoneticPr fontId="3" type="noConversion"/>
  </si>
  <si>
    <r>
      <rPr>
        <sz val="14"/>
        <rFont val="標楷體"/>
        <family val="4"/>
        <charset val="136"/>
      </rPr>
      <t>排序</t>
    </r>
    <phoneticPr fontId="3" type="noConversion"/>
  </si>
  <si>
    <r>
      <rPr>
        <sz val="14"/>
        <rFont val="標楷體"/>
        <family val="4"/>
        <charset val="136"/>
      </rPr>
      <t>金額</t>
    </r>
    <phoneticPr fontId="3" type="noConversion"/>
  </si>
  <si>
    <r>
      <rPr>
        <sz val="14"/>
        <rFont val="標楷體"/>
        <family val="4"/>
        <charset val="136"/>
      </rPr>
      <t>美國</t>
    </r>
    <r>
      <rPr>
        <sz val="14"/>
        <rFont val="Times New Roman"/>
        <family val="1"/>
      </rPr>
      <t>(United States)</t>
    </r>
  </si>
  <si>
    <r>
      <rPr>
        <sz val="14"/>
        <rFont val="標楷體"/>
        <family val="4"/>
        <charset val="136"/>
      </rPr>
      <t>中國大陸</t>
    </r>
    <r>
      <rPr>
        <sz val="14"/>
        <rFont val="Times New Roman"/>
        <family val="1"/>
      </rPr>
      <t>(Mainland China)</t>
    </r>
  </si>
  <si>
    <r>
      <rPr>
        <sz val="14"/>
        <rFont val="標楷體"/>
        <family val="4"/>
        <charset val="136"/>
      </rPr>
      <t>盧森堡</t>
    </r>
    <r>
      <rPr>
        <sz val="14"/>
        <rFont val="Times New Roman"/>
        <family val="1"/>
      </rPr>
      <t>(Luxembourg)</t>
    </r>
  </si>
  <si>
    <r>
      <rPr>
        <sz val="14"/>
        <rFont val="標楷體"/>
        <family val="4"/>
        <charset val="136"/>
      </rPr>
      <t>香港</t>
    </r>
    <r>
      <rPr>
        <sz val="14"/>
        <rFont val="Times New Roman"/>
        <family val="1"/>
      </rPr>
      <t>(Hong Kong SAR)</t>
    </r>
  </si>
  <si>
    <r>
      <rPr>
        <sz val="14"/>
        <rFont val="標楷體"/>
        <family val="4"/>
        <charset val="136"/>
      </rPr>
      <t>日本</t>
    </r>
    <r>
      <rPr>
        <sz val="14"/>
        <rFont val="Times New Roman"/>
        <family val="1"/>
      </rPr>
      <t>(Japan)</t>
    </r>
  </si>
  <si>
    <r>
      <rPr>
        <sz val="14"/>
        <rFont val="標楷體"/>
        <family val="4"/>
        <charset val="136"/>
      </rPr>
      <t>澳大利亞</t>
    </r>
    <r>
      <rPr>
        <sz val="14"/>
        <rFont val="Times New Roman"/>
        <family val="1"/>
      </rPr>
      <t>(Australia)</t>
    </r>
  </si>
  <si>
    <r>
      <rPr>
        <sz val="14"/>
        <rFont val="標楷體"/>
        <family val="4"/>
        <charset val="136"/>
      </rPr>
      <t>新加坡</t>
    </r>
    <r>
      <rPr>
        <sz val="14"/>
        <rFont val="Times New Roman"/>
        <family val="1"/>
      </rPr>
      <t>(Singapore)</t>
    </r>
  </si>
  <si>
    <r>
      <rPr>
        <sz val="14"/>
        <rFont val="標楷體"/>
        <family val="4"/>
        <charset val="136"/>
      </rPr>
      <t>開曼群島</t>
    </r>
    <r>
      <rPr>
        <sz val="14"/>
        <rFont val="Times New Roman"/>
        <family val="1"/>
      </rPr>
      <t>(Cayman Islands)</t>
    </r>
  </si>
  <si>
    <r>
      <rPr>
        <sz val="14"/>
        <rFont val="標楷體"/>
        <family val="4"/>
        <charset val="136"/>
      </rPr>
      <t>越南</t>
    </r>
    <r>
      <rPr>
        <sz val="14"/>
        <rFont val="Times New Roman"/>
        <family val="1"/>
      </rPr>
      <t>(Vietnam)</t>
    </r>
  </si>
  <si>
    <r>
      <rPr>
        <sz val="14"/>
        <rFont val="標楷體"/>
        <family val="4"/>
        <charset val="136"/>
      </rPr>
      <t>英國</t>
    </r>
    <r>
      <rPr>
        <sz val="14"/>
        <rFont val="Times New Roman"/>
        <family val="1"/>
      </rPr>
      <t>(United Kingdom)</t>
    </r>
  </si>
  <si>
    <r>
      <rPr>
        <sz val="14"/>
        <rFont val="標楷體"/>
        <family val="4"/>
        <charset val="136"/>
      </rPr>
      <t>前</t>
    </r>
    <r>
      <rPr>
        <sz val="14"/>
        <rFont val="Times New Roman"/>
        <family val="1"/>
      </rPr>
      <t>10</t>
    </r>
    <r>
      <rPr>
        <sz val="14"/>
        <rFont val="標楷體"/>
        <family val="4"/>
        <charset val="136"/>
      </rPr>
      <t>大合計</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</si>
  <si>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2" type="noConversion"/>
  </si>
  <si>
    <r>
      <rPr>
        <sz val="14"/>
        <rFont val="標楷體"/>
        <family val="4"/>
        <charset val="136"/>
      </rPr>
      <t>韓國</t>
    </r>
    <r>
      <rPr>
        <sz val="14"/>
        <rFont val="Times New Roman"/>
        <family val="1"/>
      </rPr>
      <t>(Korea)</t>
    </r>
  </si>
  <si>
    <r>
      <rPr>
        <sz val="14"/>
        <rFont val="標楷體"/>
        <family val="4"/>
        <charset val="136"/>
      </rPr>
      <t>法國</t>
    </r>
    <r>
      <rPr>
        <sz val="14"/>
        <rFont val="Times New Roman"/>
        <family val="1"/>
      </rPr>
      <t>(France)</t>
    </r>
  </si>
  <si>
    <r>
      <rPr>
        <sz val="14"/>
        <rFont val="標楷體"/>
        <family val="4"/>
        <charset val="136"/>
      </rPr>
      <t>單位：百萬美元、</t>
    </r>
    <r>
      <rPr>
        <sz val="14"/>
        <rFont val="Times New Roman"/>
        <family val="1"/>
      </rPr>
      <t>%</t>
    </r>
    <phoneticPr fontId="2" type="noConversion"/>
  </si>
  <si>
    <r>
      <t xml:space="preserve">        3.</t>
    </r>
    <r>
      <rPr>
        <sz val="11"/>
        <rFont val="標楷體"/>
        <family val="4"/>
        <charset val="136"/>
      </rPr>
      <t>「最終債務人」</t>
    </r>
    <r>
      <rPr>
        <sz val="12"/>
        <rFont val="標楷體"/>
        <family val="4"/>
        <charset val="136"/>
      </rPr>
      <t>係指當直接交易對手無法依約償付債務時，負有依法且不可撤銷之代償義務者。</t>
    </r>
    <phoneticPr fontId="3" type="noConversion"/>
  </si>
  <si>
    <r>
      <rPr>
        <sz val="20"/>
        <rFont val="標楷體"/>
        <family val="4"/>
        <charset val="136"/>
      </rPr>
      <t>附表</t>
    </r>
    <r>
      <rPr>
        <sz val="20"/>
        <rFont val="Times New Roman"/>
        <family val="1"/>
      </rPr>
      <t xml:space="preserve">1  </t>
    </r>
    <r>
      <rPr>
        <sz val="20"/>
        <rFont val="標楷體"/>
        <family val="4"/>
        <charset val="136"/>
      </rPr>
      <t>本國銀行外國債權餘額部門別統計表-直接交易對手基礎</t>
    </r>
    <phoneticPr fontId="3" type="noConversion"/>
  </si>
  <si>
    <t>其他</t>
    <phoneticPr fontId="3" type="noConversion"/>
  </si>
  <si>
    <r>
      <t xml:space="preserve">        2.</t>
    </r>
    <r>
      <rPr>
        <sz val="11"/>
        <rFont val="標楷體"/>
        <family val="4"/>
        <charset val="136"/>
      </rPr>
      <t>「直接交易對手</t>
    </r>
    <r>
      <rPr>
        <sz val="11"/>
        <rFont val="Times New Roman"/>
        <family val="1"/>
      </rPr>
      <t>(</t>
    </r>
    <r>
      <rPr>
        <sz val="11"/>
        <rFont val="標楷體"/>
        <family val="4"/>
        <charset val="136"/>
      </rPr>
      <t>原稱直接風險</t>
    </r>
    <r>
      <rPr>
        <sz val="11"/>
        <rFont val="Times New Roman"/>
        <family val="1"/>
      </rPr>
      <t>)</t>
    </r>
    <r>
      <rPr>
        <sz val="11"/>
        <rFont val="標楷體"/>
        <family val="4"/>
        <charset val="136"/>
      </rPr>
      <t>基礎」債權係指對直接交易對手所在國之債權。</t>
    </r>
    <phoneticPr fontId="3" type="noConversion"/>
  </si>
  <si>
    <r>
      <rPr>
        <sz val="20"/>
        <rFont val="標楷體"/>
        <family val="4"/>
        <charset val="136"/>
      </rPr>
      <t>附表</t>
    </r>
    <r>
      <rPr>
        <sz val="20"/>
        <rFont val="Times New Roman"/>
        <family val="1"/>
      </rPr>
      <t xml:space="preserve">3  </t>
    </r>
    <r>
      <rPr>
        <sz val="20"/>
        <rFont val="標楷體"/>
        <family val="4"/>
        <charset val="136"/>
      </rPr>
      <t>本國銀行外國債權淨額部門別統計表</t>
    </r>
    <r>
      <rPr>
        <sz val="20"/>
        <rFont val="Times New Roman"/>
        <family val="1"/>
      </rPr>
      <t>-</t>
    </r>
    <r>
      <rPr>
        <sz val="20"/>
        <rFont val="標楷體"/>
        <family val="4"/>
        <charset val="136"/>
      </rPr>
      <t>保證人基礎</t>
    </r>
    <phoneticPr fontId="3" type="noConversion"/>
  </si>
  <si>
    <r>
      <rPr>
        <sz val="20"/>
        <rFont val="標楷體"/>
        <family val="4"/>
        <charset val="136"/>
      </rPr>
      <t>附表</t>
    </r>
    <r>
      <rPr>
        <sz val="20"/>
        <rFont val="Times New Roman"/>
        <family val="1"/>
      </rPr>
      <t xml:space="preserve">2  </t>
    </r>
    <r>
      <rPr>
        <sz val="20"/>
        <rFont val="標楷體"/>
        <family val="4"/>
        <charset val="136"/>
      </rPr>
      <t>本國銀行外國債權餘額前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r>
      <rPr>
        <sz val="20"/>
        <rFont val="Times New Roman"/>
        <family val="1"/>
      </rPr>
      <t>-</t>
    </r>
    <r>
      <rPr>
        <sz val="20"/>
        <rFont val="標楷體"/>
        <family val="4"/>
        <charset val="136"/>
      </rPr>
      <t>直接交易對手基礎</t>
    </r>
    <phoneticPr fontId="3" type="noConversion"/>
  </si>
  <si>
    <r>
      <t xml:space="preserve">        3.</t>
    </r>
    <r>
      <rPr>
        <sz val="11"/>
        <rFont val="標楷體"/>
        <family val="4"/>
        <charset val="136"/>
      </rPr>
      <t>美國、澳大利亞及英國另包括其管轄之無人居住或小規模經濟及金融活動之屬地。</t>
    </r>
    <phoneticPr fontId="2" type="noConversion"/>
  </si>
  <si>
    <t>其他</t>
    <phoneticPr fontId="2" type="noConversion"/>
  </si>
  <si>
    <r>
      <rPr>
        <sz val="20"/>
        <rFont val="標楷體"/>
        <family val="4"/>
        <charset val="136"/>
      </rPr>
      <t>附表</t>
    </r>
    <r>
      <rPr>
        <sz val="20"/>
        <rFont val="Times New Roman"/>
        <family val="1"/>
      </rPr>
      <t xml:space="preserve">4  </t>
    </r>
    <r>
      <rPr>
        <sz val="20"/>
        <rFont val="標楷體"/>
        <family val="4"/>
        <charset val="136"/>
      </rPr>
      <t>本國銀行外國債權淨額前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r>
      <rPr>
        <sz val="20"/>
        <rFont val="Times New Roman"/>
        <family val="1"/>
      </rPr>
      <t>-</t>
    </r>
    <r>
      <rPr>
        <sz val="20"/>
        <rFont val="標楷體"/>
        <family val="4"/>
        <charset val="136"/>
      </rPr>
      <t>保證人基礎</t>
    </r>
    <phoneticPr fontId="3" type="noConversion"/>
  </si>
  <si>
    <r>
      <t xml:space="preserve">        3.</t>
    </r>
    <r>
      <rPr>
        <sz val="11"/>
        <rFont val="標楷體"/>
        <family val="4"/>
        <charset val="136"/>
      </rPr>
      <t>美國、澳大利亞及法國另包括其管轄之無人居住或小規模經濟及金融活動之屬地。</t>
    </r>
    <phoneticPr fontId="2" type="noConversion"/>
  </si>
  <si>
    <r>
      <t xml:space="preserve">        2.</t>
    </r>
    <r>
      <rPr>
        <sz val="11"/>
        <rFont val="標楷體"/>
        <family val="4"/>
        <charset val="136"/>
      </rPr>
      <t>「保證人</t>
    </r>
    <r>
      <rPr>
        <sz val="11"/>
        <rFont val="Times New Roman"/>
        <family val="1"/>
      </rPr>
      <t>(</t>
    </r>
    <r>
      <rPr>
        <sz val="11"/>
        <rFont val="標楷體"/>
        <family val="4"/>
        <charset val="136"/>
      </rPr>
      <t>原稱最終風險</t>
    </r>
    <r>
      <rPr>
        <sz val="11"/>
        <rFont val="Times New Roman"/>
        <family val="1"/>
      </rPr>
      <t>)</t>
    </r>
    <r>
      <rPr>
        <sz val="11"/>
        <rFont val="標楷體"/>
        <family val="4"/>
        <charset val="136"/>
      </rPr>
      <t>基礎」債權係指將直接交易對手基礎債權依最終債務人所在國或分支機構之總公司所在國進行調整後之債權。</t>
    </r>
    <phoneticPr fontId="3" type="noConversion"/>
  </si>
  <si>
    <r>
      <t xml:space="preserve">        2.</t>
    </r>
    <r>
      <rPr>
        <sz val="11"/>
        <rFont val="標楷體"/>
        <family val="4"/>
        <charset val="136"/>
      </rPr>
      <t>「保證人</t>
    </r>
    <r>
      <rPr>
        <sz val="11"/>
        <rFont val="Times New Roman"/>
        <family val="1"/>
      </rPr>
      <t>(</t>
    </r>
    <r>
      <rPr>
        <sz val="11"/>
        <rFont val="標楷體"/>
        <family val="4"/>
        <charset val="136"/>
      </rPr>
      <t>原稱最終風險</t>
    </r>
    <r>
      <rPr>
        <sz val="11"/>
        <rFont val="Times New Roman"/>
        <family val="1"/>
      </rPr>
      <t>)</t>
    </r>
    <r>
      <rPr>
        <sz val="11"/>
        <rFont val="標楷體"/>
        <family val="4"/>
        <charset val="136"/>
      </rPr>
      <t>基礎」債權係指將直接交易對手基礎債權依最終債務人所在國或分支機構之總公司所在國進行調整後
      之債權。</t>
    </r>
    <phoneticPr fontId="3" type="noConversion"/>
  </si>
  <si>
    <t>部門別</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</si>
</sst>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76" formatCode="#,##0_ "/>
    <numFmt numFmtId="177" formatCode="#,##0.00_ "/>
    <numFmt numFmtId="178" formatCode="0.000%"/>
    <numFmt numFmtId="179" formatCode="0.00_ "/>
    <numFmt numFmtId="180" formatCode="_-* #,##0_-;\-* #,##0_-;_-* &quot;-&quot;??_-;_-@_-"/>
  </numFmts>
  <fonts count="14">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sz val="12"/>
      <name val="Times New Roman"/>
      <family val="1"/>
    </font>
    <font>
      <sz val="11"/>
      <name val="Times New Roman"/>
      <family val="1"/>
    </font>
    <font>
      <sz val="12"/>
      <name val="標楷體"/>
      <family val="4"/>
      <charset val="136"/>
    </font>
    <font>
      <sz val="12"/>
      <name val="新細明體"/>
      <family val="1"/>
      <charset val="136"/>
    </font>
    <font>
      <sz val="20"/>
      <name val="Times New Roman"/>
      <family val="1"/>
    </font>
    <font>
      <sz val="20"/>
      <name val="標楷體"/>
      <family val="4"/>
      <charset val="136"/>
    </font>
    <font>
      <sz val="14"/>
      <name val="Times New Roman"/>
      <family val="1"/>
    </font>
    <font>
      <sz val="14"/>
      <name val="標楷體"/>
      <family val="4"/>
      <charset val="136"/>
    </font>
    <font>
      <sz val="11"/>
      <name val="標楷體"/>
      <family val="4"/>
      <charset val="136"/>
    </font>
    <font>
      <sz val="14"/>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s>
  <cellStyleXfs count="5">
    <xf numFmtId="0" fontId="0" fillId="0" borderId="0">
      <alignment vertical="center"/>
    </xf>
    <xf numFmtId="43" fontId="1"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cellStyleXfs>
  <cellXfs count="104">
    <xf numFmtId="0" fontId="0" fillId="0" borderId="0" xfId="0">
      <alignment vertical="center"/>
    </xf>
    <xf numFmtId="0" fontId="5" fillId="0" borderId="0" xfId="0" applyFont="1" applyFill="1" applyAlignment="1">
      <alignment vertical="center"/>
    </xf>
    <xf numFmtId="0" fontId="5" fillId="0" borderId="0" xfId="0" applyFont="1" applyAlignment="1">
      <alignment vertical="center" wrapText="1"/>
    </xf>
    <xf numFmtId="0" fontId="4" fillId="0" borderId="0" xfId="2" applyFont="1" applyFill="1">
      <alignment vertical="center"/>
    </xf>
    <xf numFmtId="0" fontId="10" fillId="0" borderId="8" xfId="2" applyFont="1" applyFill="1" applyBorder="1" applyAlignment="1">
      <alignment horizontal="center" vertical="center" wrapText="1"/>
    </xf>
    <xf numFmtId="0" fontId="5" fillId="0" borderId="0" xfId="2" applyFont="1" applyFill="1">
      <alignment vertical="center"/>
    </xf>
    <xf numFmtId="0" fontId="4" fillId="0" borderId="0" xfId="2" applyFont="1">
      <alignment vertical="center"/>
    </xf>
    <xf numFmtId="0" fontId="10" fillId="0" borderId="8" xfId="2" applyFont="1" applyBorder="1" applyAlignment="1">
      <alignment horizontal="center" vertical="center" wrapText="1"/>
    </xf>
    <xf numFmtId="0" fontId="10" fillId="0" borderId="6" xfId="2" applyFont="1" applyFill="1" applyBorder="1" applyAlignment="1">
      <alignment horizontal="center" vertical="center" wrapText="1"/>
    </xf>
    <xf numFmtId="0" fontId="10" fillId="0" borderId="6" xfId="2" applyFont="1" applyBorder="1" applyAlignment="1">
      <alignment horizontal="center" vertical="center" wrapText="1"/>
    </xf>
    <xf numFmtId="0" fontId="4" fillId="0" borderId="0" xfId="0" applyFont="1">
      <alignment vertical="center"/>
    </xf>
    <xf numFmtId="177" fontId="4" fillId="0" borderId="0" xfId="0" applyNumberFormat="1" applyFont="1">
      <alignment vertical="center"/>
    </xf>
    <xf numFmtId="0" fontId="5" fillId="0" borderId="12" xfId="0" applyFont="1" applyBorder="1" applyAlignment="1">
      <alignment horizontal="left" vertical="top"/>
    </xf>
    <xf numFmtId="0" fontId="8" fillId="0" borderId="0" xfId="2" applyFont="1" applyFill="1" applyAlignment="1">
      <alignment horizontal="center" vertical="center" wrapText="1"/>
    </xf>
    <xf numFmtId="0" fontId="8" fillId="0" borderId="0" xfId="2" applyFont="1" applyAlignment="1">
      <alignment horizontal="center" vertical="center" wrapText="1"/>
    </xf>
    <xf numFmtId="0" fontId="10" fillId="0" borderId="0" xfId="2" applyFont="1" applyFill="1" applyAlignment="1">
      <alignment horizontal="right" vertical="center"/>
    </xf>
    <xf numFmtId="0" fontId="10" fillId="0" borderId="9" xfId="2" applyFont="1" applyBorder="1" applyAlignment="1">
      <alignment vertical="center" wrapText="1"/>
    </xf>
    <xf numFmtId="0" fontId="10" fillId="0" borderId="10" xfId="2" applyFont="1" applyBorder="1" applyAlignment="1">
      <alignment vertical="center" wrapText="1"/>
    </xf>
    <xf numFmtId="0" fontId="10" fillId="0" borderId="6" xfId="2" applyFont="1" applyBorder="1" applyAlignment="1">
      <alignment vertical="center" wrapText="1"/>
    </xf>
    <xf numFmtId="0" fontId="10" fillId="0" borderId="9" xfId="2" applyFont="1" applyFill="1" applyBorder="1" applyAlignment="1">
      <alignment vertical="center" wrapText="1"/>
    </xf>
    <xf numFmtId="0" fontId="10" fillId="0" borderId="10" xfId="2" applyFont="1" applyFill="1" applyBorder="1" applyAlignment="1">
      <alignment vertical="center" wrapText="1"/>
    </xf>
    <xf numFmtId="0" fontId="10" fillId="0" borderId="3" xfId="2" applyFont="1" applyFill="1" applyBorder="1" applyAlignment="1">
      <alignment horizontal="center" vertical="center" wrapText="1"/>
    </xf>
    <xf numFmtId="0" fontId="10" fillId="0" borderId="9" xfId="2" applyFont="1" applyFill="1" applyBorder="1" applyAlignment="1">
      <alignment horizontal="center" vertical="center" wrapText="1"/>
    </xf>
    <xf numFmtId="0" fontId="10" fillId="0" borderId="3" xfId="2" applyFont="1" applyBorder="1" applyAlignment="1">
      <alignment horizontal="center" vertical="center" wrapText="1"/>
    </xf>
    <xf numFmtId="0" fontId="10" fillId="0" borderId="0" xfId="2" applyFont="1" applyFill="1">
      <alignment vertical="center"/>
    </xf>
    <xf numFmtId="176" fontId="10" fillId="0" borderId="9" xfId="2" applyNumberFormat="1" applyFont="1" applyFill="1" applyBorder="1" applyAlignment="1">
      <alignment horizontal="right" vertical="center" wrapText="1"/>
    </xf>
    <xf numFmtId="179" fontId="10" fillId="0" borderId="2" xfId="2" applyNumberFormat="1" applyFont="1" applyFill="1" applyBorder="1" applyAlignment="1">
      <alignment horizontal="right" vertical="center" wrapText="1"/>
    </xf>
    <xf numFmtId="179" fontId="10" fillId="0" borderId="12" xfId="2" applyNumberFormat="1" applyFont="1" applyFill="1" applyBorder="1" applyAlignment="1">
      <alignment horizontal="right" vertical="center" wrapText="1"/>
    </xf>
    <xf numFmtId="176" fontId="10" fillId="0" borderId="2" xfId="2" applyNumberFormat="1" applyFont="1" applyFill="1" applyBorder="1" applyAlignment="1">
      <alignment horizontal="right" vertical="center" wrapText="1"/>
    </xf>
    <xf numFmtId="176" fontId="10" fillId="0" borderId="9" xfId="2" applyNumberFormat="1" applyFont="1" applyFill="1" applyBorder="1" applyAlignment="1">
      <alignment vertical="center" wrapText="1"/>
    </xf>
    <xf numFmtId="178" fontId="10" fillId="0" borderId="0" xfId="3" applyNumberFormat="1" applyFont="1" applyFill="1">
      <alignment vertical="center"/>
    </xf>
    <xf numFmtId="180" fontId="10" fillId="0" borderId="0" xfId="1" applyNumberFormat="1" applyFont="1" applyFill="1">
      <alignment vertical="center"/>
    </xf>
    <xf numFmtId="176" fontId="10" fillId="0" borderId="10" xfId="2" applyNumberFormat="1" applyFont="1" applyFill="1" applyBorder="1" applyAlignment="1">
      <alignment horizontal="right" vertical="center" wrapText="1"/>
    </xf>
    <xf numFmtId="179" fontId="10" fillId="0" borderId="11" xfId="2" applyNumberFormat="1" applyFont="1" applyFill="1" applyBorder="1" applyAlignment="1">
      <alignment horizontal="right" vertical="center" wrapText="1"/>
    </xf>
    <xf numFmtId="179" fontId="10" fillId="0" borderId="10" xfId="2" applyNumberFormat="1" applyFont="1" applyFill="1" applyBorder="1" applyAlignment="1">
      <alignment horizontal="right" vertical="center" wrapText="1"/>
    </xf>
    <xf numFmtId="176" fontId="10" fillId="0" borderId="10" xfId="2" applyNumberFormat="1" applyFont="1" applyFill="1" applyBorder="1" applyAlignment="1">
      <alignment vertical="center" wrapText="1"/>
    </xf>
    <xf numFmtId="0" fontId="10" fillId="0" borderId="13" xfId="2" applyFont="1" applyFill="1" applyBorder="1" applyAlignment="1">
      <alignment vertical="center" wrapText="1"/>
    </xf>
    <xf numFmtId="176" fontId="10" fillId="0" borderId="11" xfId="2" applyNumberFormat="1" applyFont="1" applyFill="1" applyBorder="1" applyAlignment="1">
      <alignment horizontal="right" vertical="center" wrapText="1"/>
    </xf>
    <xf numFmtId="176" fontId="10" fillId="0" borderId="11" xfId="2" applyNumberFormat="1" applyFont="1" applyFill="1" applyBorder="1" applyAlignment="1">
      <alignment vertical="center" wrapText="1"/>
    </xf>
    <xf numFmtId="43" fontId="10" fillId="0" borderId="11" xfId="1" applyFont="1" applyFill="1" applyBorder="1" applyAlignment="1">
      <alignment horizontal="right" vertical="center" wrapText="1"/>
    </xf>
    <xf numFmtId="176" fontId="10" fillId="0" borderId="8" xfId="2" applyNumberFormat="1" applyFont="1" applyFill="1" applyBorder="1" applyAlignment="1">
      <alignment horizontal="right" vertical="center" wrapText="1"/>
    </xf>
    <xf numFmtId="179" fontId="10" fillId="0" borderId="8" xfId="2" applyNumberFormat="1" applyFont="1" applyFill="1" applyBorder="1" applyAlignment="1">
      <alignment horizontal="right" vertical="center" wrapText="1"/>
    </xf>
    <xf numFmtId="176" fontId="10" fillId="0" borderId="8" xfId="2" applyNumberFormat="1" applyFont="1" applyFill="1" applyBorder="1" applyAlignment="1">
      <alignment vertical="center" wrapText="1"/>
    </xf>
    <xf numFmtId="0" fontId="10" fillId="0" borderId="0" xfId="0" applyFont="1">
      <alignment vertical="center"/>
    </xf>
    <xf numFmtId="0" fontId="10" fillId="0" borderId="8" xfId="0" applyFont="1" applyBorder="1" applyAlignment="1">
      <alignment horizontal="center" vertical="center" wrapText="1"/>
    </xf>
    <xf numFmtId="179" fontId="10" fillId="0" borderId="8" xfId="0" applyNumberFormat="1" applyFont="1" applyBorder="1" applyAlignment="1">
      <alignment horizontal="center"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176" fontId="10" fillId="0" borderId="8" xfId="0" applyNumberFormat="1" applyFont="1" applyFill="1" applyBorder="1">
      <alignment vertical="center"/>
    </xf>
    <xf numFmtId="177" fontId="10" fillId="0" borderId="8" xfId="0" applyNumberFormat="1" applyFont="1" applyFill="1" applyBorder="1">
      <alignment vertical="center"/>
    </xf>
    <xf numFmtId="177" fontId="10" fillId="0" borderId="8" xfId="0" applyNumberFormat="1" applyFont="1" applyFill="1" applyBorder="1" applyAlignment="1">
      <alignment horizontal="right" vertical="center"/>
    </xf>
    <xf numFmtId="2" fontId="10" fillId="0" borderId="0" xfId="0" applyNumberFormat="1" applyFont="1">
      <alignment vertical="center"/>
    </xf>
    <xf numFmtId="38" fontId="10" fillId="0" borderId="8" xfId="0" applyNumberFormat="1" applyFont="1" applyBorder="1" applyAlignment="1">
      <alignment horizontal="left" vertical="center" wrapText="1"/>
    </xf>
    <xf numFmtId="0" fontId="10" fillId="2" borderId="8" xfId="0" applyFont="1" applyFill="1" applyBorder="1" applyAlignment="1">
      <alignment horizontal="center" vertical="center" wrapText="1"/>
    </xf>
    <xf numFmtId="0" fontId="10" fillId="3" borderId="8" xfId="0" applyFont="1" applyFill="1" applyBorder="1" applyAlignment="1">
      <alignment vertical="center" wrapText="1"/>
    </xf>
    <xf numFmtId="176" fontId="10" fillId="3" borderId="8" xfId="0" applyNumberFormat="1" applyFont="1" applyFill="1" applyBorder="1">
      <alignment vertical="center"/>
    </xf>
    <xf numFmtId="177" fontId="10" fillId="3" borderId="8" xfId="0" applyNumberFormat="1" applyFont="1" applyFill="1" applyBorder="1">
      <alignment vertical="center"/>
    </xf>
    <xf numFmtId="176" fontId="10" fillId="2" borderId="8" xfId="0" applyNumberFormat="1" applyFont="1" applyFill="1" applyBorder="1">
      <alignment vertical="center"/>
    </xf>
    <xf numFmtId="177" fontId="10" fillId="3" borderId="8" xfId="0" applyNumberFormat="1" applyFont="1" applyFill="1" applyBorder="1" applyAlignment="1">
      <alignment horizontal="right" vertical="center"/>
    </xf>
    <xf numFmtId="176" fontId="10" fillId="0" borderId="0" xfId="0" applyNumberFormat="1" applyFont="1" applyFill="1" applyBorder="1">
      <alignment vertical="center"/>
    </xf>
    <xf numFmtId="177" fontId="10" fillId="0" borderId="0" xfId="0" applyNumberFormat="1" applyFont="1" applyFill="1" applyBorder="1">
      <alignment vertical="center"/>
    </xf>
    <xf numFmtId="0" fontId="10" fillId="0" borderId="0" xfId="2" applyFont="1">
      <alignment vertical="center"/>
    </xf>
    <xf numFmtId="176" fontId="10" fillId="0" borderId="9" xfId="2" applyNumberFormat="1" applyFont="1" applyBorder="1" applyAlignment="1">
      <alignment horizontal="right" vertical="center" wrapText="1"/>
    </xf>
    <xf numFmtId="2" fontId="10" fillId="0" borderId="9" xfId="2" applyNumberFormat="1" applyFont="1" applyBorder="1" applyAlignment="1">
      <alignment horizontal="right" vertical="center" wrapText="1"/>
    </xf>
    <xf numFmtId="176" fontId="10" fillId="0" borderId="2" xfId="2" applyNumberFormat="1" applyFont="1" applyBorder="1" applyAlignment="1">
      <alignment horizontal="right" vertical="center" wrapText="1"/>
    </xf>
    <xf numFmtId="0" fontId="10" fillId="0" borderId="2" xfId="2" applyFont="1" applyBorder="1" applyAlignment="1">
      <alignment horizontal="right" vertical="center" wrapText="1"/>
    </xf>
    <xf numFmtId="176" fontId="10" fillId="0" borderId="10" xfId="2" applyNumberFormat="1" applyFont="1" applyBorder="1" applyAlignment="1">
      <alignment horizontal="right" vertical="center" wrapText="1"/>
    </xf>
    <xf numFmtId="2" fontId="10" fillId="0" borderId="10" xfId="2" applyNumberFormat="1" applyFont="1" applyBorder="1" applyAlignment="1">
      <alignment horizontal="right" vertical="center" wrapText="1"/>
    </xf>
    <xf numFmtId="176" fontId="10" fillId="0" borderId="11" xfId="2" applyNumberFormat="1" applyFont="1" applyBorder="1" applyAlignment="1">
      <alignment horizontal="right" vertical="center" wrapText="1"/>
    </xf>
    <xf numFmtId="0" fontId="10" fillId="0" borderId="11" xfId="2" applyFont="1" applyBorder="1" applyAlignment="1">
      <alignment horizontal="right" vertical="center" wrapText="1"/>
    </xf>
    <xf numFmtId="176" fontId="10" fillId="0" borderId="7" xfId="2" applyNumberFormat="1" applyFont="1" applyBorder="1" applyAlignment="1">
      <alignment horizontal="right" vertical="center" wrapText="1"/>
    </xf>
    <xf numFmtId="2" fontId="10" fillId="0" borderId="6" xfId="2" applyNumberFormat="1" applyFont="1" applyBorder="1" applyAlignment="1">
      <alignment horizontal="right" vertical="center" wrapText="1"/>
    </xf>
    <xf numFmtId="0" fontId="10" fillId="0" borderId="7" xfId="2" applyFont="1" applyBorder="1" applyAlignment="1">
      <alignment horizontal="right" vertical="center" wrapText="1"/>
    </xf>
    <xf numFmtId="176" fontId="10" fillId="0" borderId="6" xfId="2" applyNumberFormat="1" applyFont="1" applyBorder="1" applyAlignment="1">
      <alignment horizontal="right" vertical="center" wrapText="1"/>
    </xf>
    <xf numFmtId="2" fontId="10" fillId="0" borderId="7" xfId="2" applyNumberFormat="1" applyFont="1" applyBorder="1" applyAlignment="1">
      <alignment horizontal="right" vertical="center" wrapText="1"/>
    </xf>
    <xf numFmtId="0" fontId="11" fillId="0" borderId="7" xfId="2" applyFont="1" applyFill="1" applyBorder="1" applyAlignment="1">
      <alignment vertical="center" wrapText="1"/>
    </xf>
    <xf numFmtId="0" fontId="11" fillId="0" borderId="6" xfId="2" applyFont="1" applyBorder="1" applyAlignment="1">
      <alignment vertical="center" wrapText="1"/>
    </xf>
    <xf numFmtId="0" fontId="5" fillId="0" borderId="0" xfId="0" applyFont="1" applyFill="1" applyAlignment="1">
      <alignment vertical="center" wrapText="1"/>
    </xf>
    <xf numFmtId="0" fontId="4" fillId="0" borderId="0" xfId="0" applyFont="1" applyAlignment="1"/>
    <xf numFmtId="0" fontId="10" fillId="0" borderId="3"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8" fillId="0" borderId="0" xfId="2" applyFont="1" applyFill="1" applyAlignment="1">
      <alignment horizontal="center" vertical="center" wrapText="1"/>
    </xf>
    <xf numFmtId="0" fontId="11" fillId="0" borderId="2" xfId="2" applyFont="1" applyBorder="1" applyAlignment="1">
      <alignment horizontal="center" vertical="center" wrapText="1"/>
    </xf>
    <xf numFmtId="0" fontId="10" fillId="0" borderId="7" xfId="2" applyFont="1" applyBorder="1" applyAlignment="1">
      <alignment horizontal="center" vertical="center" wrapText="1"/>
    </xf>
    <xf numFmtId="44" fontId="10" fillId="0" borderId="9" xfId="2" applyNumberFormat="1" applyFont="1" applyFill="1" applyBorder="1" applyAlignment="1">
      <alignment horizontal="center" vertical="center" wrapText="1"/>
    </xf>
    <xf numFmtId="44" fontId="13" fillId="0" borderId="12" xfId="0" applyNumberFormat="1" applyFont="1" applyBorder="1" applyAlignment="1">
      <alignment horizontal="center" vertical="center" wrapText="1"/>
    </xf>
    <xf numFmtId="44" fontId="13" fillId="0" borderId="14" xfId="0" applyNumberFormat="1" applyFont="1" applyBorder="1" applyAlignment="1">
      <alignment horizontal="center" vertical="center" wrapText="1"/>
    </xf>
    <xf numFmtId="0" fontId="10" fillId="0" borderId="9" xfId="2"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14" xfId="0" applyFont="1" applyBorder="1" applyAlignment="1">
      <alignment horizontal="center" vertical="center" wrapText="1"/>
    </xf>
    <xf numFmtId="0" fontId="5" fillId="0" borderId="0" xfId="0" applyFont="1" applyFill="1" applyAlignment="1">
      <alignment horizontal="left" vertical="center"/>
    </xf>
    <xf numFmtId="0" fontId="4" fillId="0" borderId="1" xfId="0" applyFont="1" applyBorder="1" applyAlignment="1">
      <alignment horizontal="right" wrapText="1"/>
    </xf>
    <xf numFmtId="0" fontId="8"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5" fillId="0" borderId="0" xfId="0" applyFont="1" applyFill="1" applyAlignment="1">
      <alignment horizontal="left" vertical="center" wrapText="1"/>
    </xf>
    <xf numFmtId="0" fontId="8" fillId="0" borderId="0" xfId="2" applyFont="1" applyAlignment="1">
      <alignment horizontal="center" vertical="center" wrapText="1"/>
    </xf>
    <xf numFmtId="0" fontId="10" fillId="0" borderId="3"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 xfId="2" applyFont="1" applyFill="1" applyBorder="1" applyAlignment="1">
      <alignment horizontal="right" vertical="center"/>
    </xf>
  </cellXfs>
  <cellStyles count="5">
    <cellStyle name="一般" xfId="0" builtinId="0"/>
    <cellStyle name="一般 2" xfId="2"/>
    <cellStyle name="千分位" xfId="1" builtinId="3"/>
    <cellStyle name="千分位 2" xfId="4"/>
    <cellStyle name="百分比 2" xfId="3"/>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3"/>
  <sheetViews>
    <sheetView tabSelected="1" topLeftCell="B1" zoomScale="118" zoomScaleNormal="118" workbookViewId="0">
      <selection activeCell="B18" sqref="B18"/>
    </sheetView>
  </sheetViews>
  <sheetFormatPr defaultColWidth="9" defaultRowHeight="15.75"/>
  <cols>
    <col min="1" max="1" width="8.75" style="3" customWidth="1"/>
    <col min="2" max="2" width="23.625" style="3" customWidth="1"/>
    <col min="3" max="3" width="9.5" style="3" hidden="1" customWidth="1"/>
    <col min="4" max="4" width="18.625" style="3" customWidth="1"/>
    <col min="5" max="5" width="12.625" style="3" customWidth="1"/>
    <col min="6" max="6" width="10.625" style="3" hidden="1" customWidth="1"/>
    <col min="7" max="7" width="18.625" style="3" customWidth="1"/>
    <col min="8" max="8" width="12.625" style="3" customWidth="1"/>
    <col min="9" max="9" width="18.625" style="3" customWidth="1"/>
    <col min="10" max="10" width="12.625" style="3" customWidth="1"/>
    <col min="11" max="12" width="9" style="3"/>
    <col min="13" max="13" width="12.625" style="3" bestFit="1" customWidth="1"/>
    <col min="14" max="16384" width="9" style="3"/>
  </cols>
  <sheetData>
    <row r="1" spans="2:13" ht="66" customHeight="1">
      <c r="B1" s="81" t="s">
        <v>40</v>
      </c>
      <c r="C1" s="81"/>
      <c r="D1" s="81"/>
      <c r="E1" s="81"/>
      <c r="F1" s="81"/>
      <c r="G1" s="81"/>
      <c r="H1" s="81"/>
      <c r="I1" s="81"/>
      <c r="J1" s="81"/>
    </row>
    <row r="2" spans="2:13" ht="43.5" hidden="1" customHeight="1">
      <c r="B2" s="13"/>
      <c r="C2" s="13"/>
      <c r="D2" s="13"/>
      <c r="E2" s="13"/>
      <c r="F2" s="13"/>
      <c r="G2" s="13"/>
      <c r="H2" s="13"/>
      <c r="I2" s="13"/>
      <c r="J2" s="13"/>
    </row>
    <row r="3" spans="2:13" ht="20.100000000000001" customHeight="1">
      <c r="J3" s="15" t="s">
        <v>38</v>
      </c>
    </row>
    <row r="4" spans="2:13" s="24" customFormat="1" ht="27" customHeight="1">
      <c r="B4" s="82" t="s">
        <v>51</v>
      </c>
      <c r="C4" s="84" t="s">
        <v>7</v>
      </c>
      <c r="D4" s="85"/>
      <c r="E4" s="86"/>
      <c r="F4" s="87" t="s">
        <v>8</v>
      </c>
      <c r="G4" s="88"/>
      <c r="H4" s="89"/>
      <c r="I4" s="79" t="s">
        <v>0</v>
      </c>
      <c r="J4" s="80"/>
    </row>
    <row r="5" spans="2:13" s="24" customFormat="1" ht="27" customHeight="1">
      <c r="B5" s="83"/>
      <c r="C5" s="4" t="s">
        <v>15</v>
      </c>
      <c r="D5" s="4" t="s">
        <v>1</v>
      </c>
      <c r="E5" s="22" t="s">
        <v>2</v>
      </c>
      <c r="F5" s="21" t="s">
        <v>15</v>
      </c>
      <c r="G5" s="21" t="s">
        <v>1</v>
      </c>
      <c r="H5" s="4" t="s">
        <v>2</v>
      </c>
      <c r="I5" s="8" t="s">
        <v>1</v>
      </c>
      <c r="J5" s="4" t="s">
        <v>3</v>
      </c>
    </row>
    <row r="6" spans="2:13" s="24" customFormat="1" ht="33" customHeight="1">
      <c r="B6" s="19" t="s">
        <v>16</v>
      </c>
      <c r="C6" s="19">
        <v>1500</v>
      </c>
      <c r="D6" s="25">
        <v>156173</v>
      </c>
      <c r="E6" s="26">
        <f>IF(D6=0,"_",IF($D$10=0,"_ ",ROUND(D6/$D$10*100,2)))</f>
        <v>29.91</v>
      </c>
      <c r="F6" s="27">
        <v>1502</v>
      </c>
      <c r="G6" s="28">
        <v>145221.22099999999</v>
      </c>
      <c r="H6" s="26">
        <f>IF(G6=0,"_",IF($G$10=0,"_ ",ROUND(G6/$G$10*100,2)))</f>
        <v>28.35</v>
      </c>
      <c r="I6" s="29">
        <f>D6-G6</f>
        <v>10951.77900000001</v>
      </c>
      <c r="J6" s="26">
        <f>IF(G6=0,"_",ROUND(I6/G6*100,2))</f>
        <v>7.54</v>
      </c>
      <c r="K6" s="30"/>
      <c r="M6" s="31"/>
    </row>
    <row r="7" spans="2:13" s="24" customFormat="1" ht="33" customHeight="1">
      <c r="B7" s="20" t="s">
        <v>17</v>
      </c>
      <c r="C7" s="20">
        <v>615</v>
      </c>
      <c r="D7" s="32">
        <v>49431</v>
      </c>
      <c r="E7" s="33">
        <f>IF(D7=0,"_",IF($D$10=0,"_ ",ROUND(D7/$D$10*100,2)))</f>
        <v>9.4700000000000006</v>
      </c>
      <c r="F7" s="34">
        <v>648</v>
      </c>
      <c r="G7" s="32">
        <v>56904</v>
      </c>
      <c r="H7" s="33">
        <f>IF(G7=0,"_",IF($G$10=0,"_ ",ROUND(G7/$G$10*100,2)))</f>
        <v>11.11</v>
      </c>
      <c r="I7" s="35">
        <f>D7-G7</f>
        <v>-7473</v>
      </c>
      <c r="J7" s="33">
        <f>IF(G7=0,"_",ROUND(I7/G7*100,2))</f>
        <v>-13.13</v>
      </c>
      <c r="K7" s="30"/>
    </row>
    <row r="8" spans="2:13" s="24" customFormat="1" ht="33" customHeight="1">
      <c r="B8" s="20" t="s">
        <v>18</v>
      </c>
      <c r="C8" s="20">
        <v>787</v>
      </c>
      <c r="D8" s="32">
        <v>312685</v>
      </c>
      <c r="E8" s="33">
        <f>IF(D8=0,"_",IF($D$10=0,"_ ",ROUND(D8/$D$10*100,2)))</f>
        <v>59.88</v>
      </c>
      <c r="F8" s="34">
        <v>788</v>
      </c>
      <c r="G8" s="32">
        <v>310038.63900000002</v>
      </c>
      <c r="H8" s="33">
        <f>IF(G8=0,"_",IF($G$10=0,"_ ",ROUND(G8/$G$10*100,2)))</f>
        <v>60.53</v>
      </c>
      <c r="I8" s="35">
        <f>D8-G8</f>
        <v>2646.3609999999753</v>
      </c>
      <c r="J8" s="33">
        <f>IF(G8=0,"_",ROUND(I8/G8*100,2))</f>
        <v>0.85</v>
      </c>
      <c r="K8" s="30"/>
    </row>
    <row r="9" spans="2:13" s="24" customFormat="1" ht="33" customHeight="1">
      <c r="B9" s="75" t="s">
        <v>41</v>
      </c>
      <c r="C9" s="36">
        <v>40</v>
      </c>
      <c r="D9" s="37">
        <v>3867</v>
      </c>
      <c r="E9" s="33">
        <f>IF(D9=0,"_",IF($D$10=0,"_ ",ROUND(D9/$D$10*100,2)))</f>
        <v>0.74</v>
      </c>
      <c r="F9" s="33">
        <v>1</v>
      </c>
      <c r="G9" s="37">
        <v>30.027000000000001</v>
      </c>
      <c r="H9" s="33">
        <v>0.01</v>
      </c>
      <c r="I9" s="38">
        <f>D9-G9</f>
        <v>3836.973</v>
      </c>
      <c r="J9" s="39">
        <f>IF(G9=0,"_",ROUND(I9/G9*100,2))</f>
        <v>12778.41</v>
      </c>
      <c r="K9" s="30"/>
    </row>
    <row r="10" spans="2:13" s="24" customFormat="1" ht="33" customHeight="1">
      <c r="B10" s="4" t="s">
        <v>19</v>
      </c>
      <c r="C10" s="4">
        <v>2942</v>
      </c>
      <c r="D10" s="40">
        <v>522156</v>
      </c>
      <c r="E10" s="41">
        <f>IF(D10=0,"_",IF($D$10=0,"_ ",ROUND(D10/$D$10*100,2)))</f>
        <v>100</v>
      </c>
      <c r="F10" s="41">
        <v>2939</v>
      </c>
      <c r="G10" s="40">
        <v>512194.41100000002</v>
      </c>
      <c r="H10" s="41">
        <f>IF(G10=0,"_",IF($G$10=0,"_ ",ROUND(G10/$G$10*100,2)))</f>
        <v>100</v>
      </c>
      <c r="I10" s="42">
        <f>D10-G10</f>
        <v>9961.5889999999781</v>
      </c>
      <c r="J10" s="41">
        <f>IF(G10=0,"_",ROUND(I10/G10*100,2))</f>
        <v>1.94</v>
      </c>
    </row>
    <row r="11" spans="2:13" ht="15.75" customHeight="1">
      <c r="B11" s="1" t="s">
        <v>4</v>
      </c>
      <c r="C11" s="1"/>
    </row>
    <row r="12" spans="2:13" ht="15.75" customHeight="1">
      <c r="B12" s="1" t="s">
        <v>42</v>
      </c>
      <c r="C12" s="1"/>
    </row>
    <row r="13" spans="2:13" ht="15.75" customHeight="1">
      <c r="B13" s="1"/>
      <c r="C13" s="1"/>
      <c r="D13" s="5"/>
    </row>
  </sheetData>
  <mergeCells count="5">
    <mergeCell ref="I4:J4"/>
    <mergeCell ref="B1:J1"/>
    <mergeCell ref="B4:B5"/>
    <mergeCell ref="C4:E4"/>
    <mergeCell ref="F4:H4"/>
  </mergeCells>
  <phoneticPr fontId="2" type="noConversion"/>
  <printOptions horizontalCentered="1"/>
  <pageMargins left="0.78740157480314965" right="0.78740157480314965"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
  <sheetViews>
    <sheetView zoomScale="95" zoomScaleNormal="95" zoomScaleSheetLayoutView="100" workbookViewId="0">
      <selection activeCell="M9" sqref="M9"/>
    </sheetView>
  </sheetViews>
  <sheetFormatPr defaultColWidth="9" defaultRowHeight="15.75"/>
  <cols>
    <col min="1" max="1" width="35.625" style="10" customWidth="1"/>
    <col min="2" max="2" width="8.625" style="10" customWidth="1"/>
    <col min="3" max="3" width="18.625" style="10" customWidth="1"/>
    <col min="4" max="4" width="10.625" style="10" customWidth="1"/>
    <col min="5" max="5" width="8.625" style="10" customWidth="1"/>
    <col min="6" max="6" width="18.625" style="10" customWidth="1"/>
    <col min="7" max="7" width="10.625" style="10" customWidth="1"/>
    <col min="8" max="8" width="18.625" style="10" customWidth="1"/>
    <col min="9" max="9" width="10.625" style="10" customWidth="1"/>
    <col min="10" max="16384" width="9" style="10"/>
  </cols>
  <sheetData>
    <row r="1" spans="1:12" s="2" customFormat="1" ht="36" customHeight="1">
      <c r="A1" s="92" t="s">
        <v>44</v>
      </c>
      <c r="B1" s="92"/>
      <c r="C1" s="92"/>
      <c r="D1" s="92"/>
      <c r="E1" s="92"/>
      <c r="F1" s="92"/>
      <c r="G1" s="92"/>
      <c r="H1" s="92"/>
      <c r="I1" s="92"/>
    </row>
    <row r="2" spans="1:12" ht="30.75" customHeight="1">
      <c r="A2" s="91" t="s">
        <v>5</v>
      </c>
      <c r="B2" s="91"/>
      <c r="C2" s="91"/>
      <c r="D2" s="91"/>
      <c r="E2" s="91"/>
      <c r="F2" s="91"/>
      <c r="G2" s="91"/>
      <c r="H2" s="91"/>
      <c r="I2" s="91"/>
    </row>
    <row r="3" spans="1:12" s="43" customFormat="1" ht="24" customHeight="1">
      <c r="A3" s="96" t="s">
        <v>20</v>
      </c>
      <c r="B3" s="93" t="s">
        <v>9</v>
      </c>
      <c r="C3" s="94"/>
      <c r="D3" s="95"/>
      <c r="E3" s="93" t="s">
        <v>10</v>
      </c>
      <c r="F3" s="94"/>
      <c r="G3" s="95"/>
      <c r="H3" s="93" t="s">
        <v>21</v>
      </c>
      <c r="I3" s="95"/>
    </row>
    <row r="4" spans="1:12" s="43" customFormat="1" ht="24" customHeight="1">
      <c r="A4" s="97"/>
      <c r="B4" s="44" t="s">
        <v>22</v>
      </c>
      <c r="C4" s="44" t="s">
        <v>23</v>
      </c>
      <c r="D4" s="45" t="s">
        <v>2</v>
      </c>
      <c r="E4" s="44" t="s">
        <v>22</v>
      </c>
      <c r="F4" s="44" t="s">
        <v>23</v>
      </c>
      <c r="G4" s="45" t="s">
        <v>2</v>
      </c>
      <c r="H4" s="44" t="s">
        <v>23</v>
      </c>
      <c r="I4" s="45" t="s">
        <v>3</v>
      </c>
    </row>
    <row r="5" spans="1:12" s="43" customFormat="1" ht="32.1" customHeight="1">
      <c r="A5" s="46" t="s">
        <v>24</v>
      </c>
      <c r="B5" s="47">
        <v>1</v>
      </c>
      <c r="C5" s="48">
        <v>115777</v>
      </c>
      <c r="D5" s="49">
        <v>22.17</v>
      </c>
      <c r="E5" s="47">
        <v>1</v>
      </c>
      <c r="F5" s="48">
        <v>116322</v>
      </c>
      <c r="G5" s="49">
        <v>22.71</v>
      </c>
      <c r="H5" s="48">
        <f>C5-F5</f>
        <v>-545</v>
      </c>
      <c r="I5" s="50">
        <f>H5/F5*100</f>
        <v>-0.46852701982428085</v>
      </c>
      <c r="L5" s="51"/>
    </row>
    <row r="6" spans="1:12" s="43" customFormat="1" ht="32.1" customHeight="1">
      <c r="A6" s="46" t="s">
        <v>25</v>
      </c>
      <c r="B6" s="47">
        <v>2</v>
      </c>
      <c r="C6" s="48">
        <v>59483</v>
      </c>
      <c r="D6" s="49">
        <v>11.39</v>
      </c>
      <c r="E6" s="47">
        <v>2</v>
      </c>
      <c r="F6" s="48">
        <v>58769</v>
      </c>
      <c r="G6" s="49">
        <v>11.47</v>
      </c>
      <c r="H6" s="48">
        <f t="shared" ref="H6:H14" si="0">C6-F6</f>
        <v>714</v>
      </c>
      <c r="I6" s="50">
        <f t="shared" ref="I6:I14" si="1">H6/F6*100</f>
        <v>1.214926236621348</v>
      </c>
      <c r="L6" s="51"/>
    </row>
    <row r="7" spans="1:12" s="43" customFormat="1" ht="32.1" customHeight="1">
      <c r="A7" s="52" t="s">
        <v>26</v>
      </c>
      <c r="B7" s="47">
        <v>3</v>
      </c>
      <c r="C7" s="48">
        <v>42310</v>
      </c>
      <c r="D7" s="49">
        <v>8.1</v>
      </c>
      <c r="E7" s="47">
        <v>3</v>
      </c>
      <c r="F7" s="48">
        <v>43009</v>
      </c>
      <c r="G7" s="49">
        <v>8.4</v>
      </c>
      <c r="H7" s="48">
        <f t="shared" si="0"/>
        <v>-699</v>
      </c>
      <c r="I7" s="50">
        <f t="shared" si="1"/>
        <v>-1.6252412285800648</v>
      </c>
      <c r="L7" s="51"/>
    </row>
    <row r="8" spans="1:12" s="43" customFormat="1" ht="32.1" customHeight="1">
      <c r="A8" s="46" t="s">
        <v>27</v>
      </c>
      <c r="B8" s="47">
        <v>4</v>
      </c>
      <c r="C8" s="48">
        <v>37616</v>
      </c>
      <c r="D8" s="49">
        <v>7.2</v>
      </c>
      <c r="E8" s="47">
        <v>4</v>
      </c>
      <c r="F8" s="48">
        <v>36171</v>
      </c>
      <c r="G8" s="49">
        <v>7.06</v>
      </c>
      <c r="H8" s="48">
        <f t="shared" si="0"/>
        <v>1445</v>
      </c>
      <c r="I8" s="50">
        <f t="shared" si="1"/>
        <v>3.9949130518924001</v>
      </c>
      <c r="L8" s="51"/>
    </row>
    <row r="9" spans="1:12" s="43" customFormat="1" ht="32.1" customHeight="1">
      <c r="A9" s="46" t="s">
        <v>28</v>
      </c>
      <c r="B9" s="47">
        <v>5</v>
      </c>
      <c r="C9" s="48">
        <v>36694</v>
      </c>
      <c r="D9" s="49">
        <v>7.03</v>
      </c>
      <c r="E9" s="47">
        <v>5</v>
      </c>
      <c r="F9" s="48">
        <v>33745</v>
      </c>
      <c r="G9" s="49">
        <v>6.59</v>
      </c>
      <c r="H9" s="48">
        <f t="shared" si="0"/>
        <v>2949</v>
      </c>
      <c r="I9" s="50">
        <f t="shared" si="1"/>
        <v>8.7390724551785457</v>
      </c>
      <c r="L9" s="51"/>
    </row>
    <row r="10" spans="1:12" s="43" customFormat="1" ht="32.1" customHeight="1">
      <c r="A10" s="46" t="s">
        <v>29</v>
      </c>
      <c r="B10" s="47">
        <v>6</v>
      </c>
      <c r="C10" s="48">
        <v>26448</v>
      </c>
      <c r="D10" s="49">
        <v>5.07</v>
      </c>
      <c r="E10" s="47">
        <v>6</v>
      </c>
      <c r="F10" s="48">
        <v>25176</v>
      </c>
      <c r="G10" s="49">
        <v>4.92</v>
      </c>
      <c r="H10" s="48">
        <f t="shared" si="0"/>
        <v>1272</v>
      </c>
      <c r="I10" s="50">
        <f t="shared" si="1"/>
        <v>5.0524308865586276</v>
      </c>
      <c r="L10" s="51"/>
    </row>
    <row r="11" spans="1:12" s="43" customFormat="1" ht="32.1" customHeight="1">
      <c r="A11" s="52" t="s">
        <v>30</v>
      </c>
      <c r="B11" s="53">
        <v>7</v>
      </c>
      <c r="C11" s="48">
        <v>18982</v>
      </c>
      <c r="D11" s="49">
        <v>3.64</v>
      </c>
      <c r="E11" s="53">
        <v>8</v>
      </c>
      <c r="F11" s="48">
        <v>16932</v>
      </c>
      <c r="G11" s="49">
        <v>3.31</v>
      </c>
      <c r="H11" s="48">
        <f t="shared" si="0"/>
        <v>2050</v>
      </c>
      <c r="I11" s="50">
        <f t="shared" si="1"/>
        <v>12.107252539570045</v>
      </c>
      <c r="L11" s="51"/>
    </row>
    <row r="12" spans="1:12" s="43" customFormat="1" ht="32.1" customHeight="1">
      <c r="A12" s="46" t="s">
        <v>31</v>
      </c>
      <c r="B12" s="53">
        <v>8</v>
      </c>
      <c r="C12" s="48">
        <v>18345</v>
      </c>
      <c r="D12" s="49">
        <v>3.51</v>
      </c>
      <c r="E12" s="53">
        <v>7</v>
      </c>
      <c r="F12" s="48">
        <v>18948</v>
      </c>
      <c r="G12" s="49">
        <v>3.7</v>
      </c>
      <c r="H12" s="48">
        <f t="shared" si="0"/>
        <v>-603</v>
      </c>
      <c r="I12" s="50">
        <f t="shared" si="1"/>
        <v>-3.1823939202026601</v>
      </c>
      <c r="L12" s="51"/>
    </row>
    <row r="13" spans="1:12" s="43" customFormat="1" ht="32.1" customHeight="1">
      <c r="A13" s="46" t="s">
        <v>32</v>
      </c>
      <c r="B13" s="47">
        <v>9</v>
      </c>
      <c r="C13" s="48">
        <v>16756</v>
      </c>
      <c r="D13" s="49">
        <v>3.21</v>
      </c>
      <c r="E13" s="47">
        <v>9</v>
      </c>
      <c r="F13" s="48">
        <v>14861</v>
      </c>
      <c r="G13" s="49">
        <v>2.9</v>
      </c>
      <c r="H13" s="48">
        <f t="shared" si="0"/>
        <v>1895</v>
      </c>
      <c r="I13" s="50">
        <f t="shared" si="1"/>
        <v>12.751497207455756</v>
      </c>
      <c r="L13" s="51"/>
    </row>
    <row r="14" spans="1:12" s="43" customFormat="1" ht="32.1" customHeight="1">
      <c r="A14" s="46" t="s">
        <v>33</v>
      </c>
      <c r="B14" s="47">
        <v>10</v>
      </c>
      <c r="C14" s="48">
        <v>15129</v>
      </c>
      <c r="D14" s="49">
        <v>2.9</v>
      </c>
      <c r="E14" s="47">
        <v>10</v>
      </c>
      <c r="F14" s="48">
        <v>14559</v>
      </c>
      <c r="G14" s="49">
        <v>2.84</v>
      </c>
      <c r="H14" s="48">
        <f t="shared" si="0"/>
        <v>570</v>
      </c>
      <c r="I14" s="50">
        <f t="shared" si="1"/>
        <v>3.9151040593447353</v>
      </c>
      <c r="L14" s="51"/>
    </row>
    <row r="15" spans="1:12" s="43" customFormat="1" ht="32.1" customHeight="1">
      <c r="A15" s="54" t="s">
        <v>34</v>
      </c>
      <c r="B15" s="54"/>
      <c r="C15" s="55">
        <f>SUM(C5:C14)</f>
        <v>387540</v>
      </c>
      <c r="D15" s="56">
        <f>SUM(D5:D14)</f>
        <v>74.220000000000013</v>
      </c>
      <c r="E15" s="54"/>
      <c r="F15" s="55">
        <f>SUM(F5:F14)</f>
        <v>378492</v>
      </c>
      <c r="G15" s="56">
        <f>SUM(G5:G14)</f>
        <v>73.90000000000002</v>
      </c>
      <c r="H15" s="57">
        <f>C15-F15</f>
        <v>9048</v>
      </c>
      <c r="I15" s="58">
        <f>IF(F15=0,"_",ROUND(H15/F15*100,2))</f>
        <v>2.39</v>
      </c>
      <c r="J15" s="59"/>
      <c r="K15" s="60"/>
      <c r="L15" s="51"/>
    </row>
    <row r="16" spans="1:12">
      <c r="A16" s="12" t="s">
        <v>6</v>
      </c>
      <c r="D16" s="11"/>
    </row>
    <row r="17" spans="1:9" s="3" customFormat="1" ht="15.75" customHeight="1">
      <c r="A17" s="90" t="s">
        <v>42</v>
      </c>
      <c r="B17" s="90"/>
      <c r="C17" s="90"/>
      <c r="D17" s="90"/>
      <c r="E17" s="90"/>
      <c r="F17" s="90"/>
      <c r="G17" s="90"/>
      <c r="H17" s="90"/>
      <c r="I17" s="90"/>
    </row>
    <row r="18" spans="1:9">
      <c r="A18" s="1" t="s">
        <v>45</v>
      </c>
    </row>
  </sheetData>
  <mergeCells count="7">
    <mergeCell ref="A17:I17"/>
    <mergeCell ref="A2:I2"/>
    <mergeCell ref="A1:I1"/>
    <mergeCell ref="B3:D3"/>
    <mergeCell ref="E3:G3"/>
    <mergeCell ref="H3:I3"/>
    <mergeCell ref="A3:A4"/>
  </mergeCells>
  <phoneticPr fontId="2" type="noConversion"/>
  <printOptions horizontalCentered="1"/>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4"/>
  <sheetViews>
    <sheetView topLeftCell="B1" zoomScale="90" zoomScaleNormal="90" workbookViewId="0">
      <selection activeCell="B4" sqref="B4:B5"/>
    </sheetView>
  </sheetViews>
  <sheetFormatPr defaultColWidth="9" defaultRowHeight="15.75"/>
  <cols>
    <col min="1" max="1" width="0" style="6" hidden="1" customWidth="1"/>
    <col min="2" max="2" width="23.625" style="6" customWidth="1"/>
    <col min="3" max="3" width="9.5" style="6" hidden="1" customWidth="1"/>
    <col min="4" max="4" width="18.625" style="6" customWidth="1"/>
    <col min="5" max="5" width="12.625" style="6" customWidth="1"/>
    <col min="6" max="6" width="10.625" style="6" hidden="1" customWidth="1"/>
    <col min="7" max="7" width="18.625" style="6" customWidth="1"/>
    <col min="8" max="8" width="12.625" style="6" customWidth="1"/>
    <col min="9" max="9" width="18.625" style="6" customWidth="1"/>
    <col min="10" max="10" width="12.625" style="6" customWidth="1"/>
    <col min="11" max="16384" width="9" style="6"/>
  </cols>
  <sheetData>
    <row r="1" spans="2:10" ht="53.25" customHeight="1">
      <c r="B1" s="99" t="s">
        <v>43</v>
      </c>
      <c r="C1" s="99"/>
      <c r="D1" s="99"/>
      <c r="E1" s="99"/>
      <c r="F1" s="99"/>
      <c r="G1" s="99"/>
      <c r="H1" s="99"/>
      <c r="I1" s="99"/>
      <c r="J1" s="99"/>
    </row>
    <row r="2" spans="2:10" ht="53.25" hidden="1" customHeight="1">
      <c r="B2" s="14"/>
      <c r="C2" s="14"/>
      <c r="D2" s="14"/>
      <c r="E2" s="14"/>
      <c r="F2" s="14"/>
      <c r="G2" s="14"/>
      <c r="H2" s="14"/>
      <c r="I2" s="14"/>
      <c r="J2" s="14"/>
    </row>
    <row r="3" spans="2:10" ht="20.100000000000001" customHeight="1">
      <c r="B3" s="103" t="s">
        <v>38</v>
      </c>
      <c r="C3" s="103"/>
      <c r="D3" s="103"/>
      <c r="E3" s="103"/>
      <c r="F3" s="103"/>
      <c r="G3" s="103"/>
      <c r="H3" s="103"/>
      <c r="I3" s="103"/>
      <c r="J3" s="103"/>
    </row>
    <row r="4" spans="2:10" s="61" customFormat="1" ht="27" customHeight="1">
      <c r="B4" s="82" t="s">
        <v>51</v>
      </c>
      <c r="C4" s="102" t="s">
        <v>11</v>
      </c>
      <c r="D4" s="88"/>
      <c r="E4" s="89"/>
      <c r="F4" s="102" t="s">
        <v>12</v>
      </c>
      <c r="G4" s="88"/>
      <c r="H4" s="89"/>
      <c r="I4" s="100" t="s">
        <v>0</v>
      </c>
      <c r="J4" s="101"/>
    </row>
    <row r="5" spans="2:10" s="61" customFormat="1" ht="27" customHeight="1">
      <c r="B5" s="83"/>
      <c r="C5" s="23" t="s">
        <v>15</v>
      </c>
      <c r="D5" s="7" t="s">
        <v>1</v>
      </c>
      <c r="E5" s="23" t="s">
        <v>2</v>
      </c>
      <c r="F5" s="23" t="s">
        <v>15</v>
      </c>
      <c r="G5" s="7" t="s">
        <v>1</v>
      </c>
      <c r="H5" s="23" t="s">
        <v>2</v>
      </c>
      <c r="I5" s="9" t="s">
        <v>1</v>
      </c>
      <c r="J5" s="7" t="s">
        <v>3</v>
      </c>
    </row>
    <row r="6" spans="2:10" s="61" customFormat="1" ht="39" customHeight="1">
      <c r="B6" s="16" t="s">
        <v>16</v>
      </c>
      <c r="C6" s="16">
        <v>1306</v>
      </c>
      <c r="D6" s="62">
        <v>155518</v>
      </c>
      <c r="E6" s="63">
        <f>IF(D$10=0,"_",ROUND(D6/D$10 * 100,2))</f>
        <v>30.94</v>
      </c>
      <c r="F6" s="63">
        <v>1300</v>
      </c>
      <c r="G6" s="62">
        <v>143361.34700000001</v>
      </c>
      <c r="H6" s="63">
        <f>IF(G$10=0,"_",ROUND(G6/G$10 * 100,2))</f>
        <v>29.17</v>
      </c>
      <c r="I6" s="64">
        <f>D6-G6</f>
        <v>12156.652999999991</v>
      </c>
      <c r="J6" s="65">
        <f t="shared" ref="J6:J8" si="0">IF(G6=0,"_",ROUND(I6/G6*100,2))</f>
        <v>8.48</v>
      </c>
    </row>
    <row r="7" spans="2:10" s="61" customFormat="1" ht="39" customHeight="1">
      <c r="B7" s="17" t="s">
        <v>17</v>
      </c>
      <c r="C7" s="17">
        <v>541</v>
      </c>
      <c r="D7" s="66">
        <v>56062</v>
      </c>
      <c r="E7" s="67">
        <f>IF(D$10=0,"_",ROUND(D7/D$10 * 100,2))</f>
        <v>11.15</v>
      </c>
      <c r="F7" s="67">
        <v>570</v>
      </c>
      <c r="G7" s="66">
        <v>61229.95</v>
      </c>
      <c r="H7" s="67">
        <f>IF(G$10=0,"_",ROUND(G7/G$10 * 100,2))</f>
        <v>12.46</v>
      </c>
      <c r="I7" s="68">
        <f t="shared" ref="I7:I8" si="1">D7-G7</f>
        <v>-5167.9499999999971</v>
      </c>
      <c r="J7" s="69">
        <f t="shared" si="0"/>
        <v>-8.44</v>
      </c>
    </row>
    <row r="8" spans="2:10" s="61" customFormat="1" ht="39" customHeight="1">
      <c r="B8" s="17" t="s">
        <v>18</v>
      </c>
      <c r="C8" s="17">
        <v>838</v>
      </c>
      <c r="D8" s="66">
        <v>287099</v>
      </c>
      <c r="E8" s="67">
        <f>IF(D$10=0,"_",ROUND(D8/D$10 * 100,2))</f>
        <v>57.12</v>
      </c>
      <c r="F8" s="67">
        <v>831</v>
      </c>
      <c r="G8" s="66">
        <v>286889.94699999999</v>
      </c>
      <c r="H8" s="67">
        <f>IF(G$10=0,"_",ROUND(G8/G$10 * 100,2))</f>
        <v>58.37</v>
      </c>
      <c r="I8" s="68">
        <f t="shared" si="1"/>
        <v>209.05300000001444</v>
      </c>
      <c r="J8" s="69">
        <f t="shared" si="0"/>
        <v>7.0000000000000007E-2</v>
      </c>
    </row>
    <row r="9" spans="2:10" s="61" customFormat="1" ht="30" customHeight="1">
      <c r="B9" s="76" t="s">
        <v>46</v>
      </c>
      <c r="C9" s="18">
        <v>39</v>
      </c>
      <c r="D9" s="70">
        <v>3953</v>
      </c>
      <c r="E9" s="71">
        <f>IF(D$10=0,"_",ROUND(D9/D$10 * 100,2))</f>
        <v>0.79</v>
      </c>
      <c r="F9" s="71">
        <v>0</v>
      </c>
      <c r="G9" s="70">
        <v>0</v>
      </c>
      <c r="H9" s="71">
        <v>0</v>
      </c>
      <c r="I9" s="70">
        <v>3953</v>
      </c>
      <c r="J9" s="72" t="s">
        <v>13</v>
      </c>
    </row>
    <row r="10" spans="2:10" s="61" customFormat="1" ht="30" customHeight="1">
      <c r="B10" s="23" t="s">
        <v>35</v>
      </c>
      <c r="C10" s="18">
        <v>2724</v>
      </c>
      <c r="D10" s="73">
        <v>502632</v>
      </c>
      <c r="E10" s="74">
        <f>IF(D$10=0,"_",ROUND(D10/D$10 * 100,2))</f>
        <v>100</v>
      </c>
      <c r="F10" s="71">
        <v>2701</v>
      </c>
      <c r="G10" s="73">
        <f>SUM(G6:G9)</f>
        <v>491481.24400000001</v>
      </c>
      <c r="H10" s="74">
        <f>IF(G$10=0,"_",ROUND(G10/G$10 * 100,2))</f>
        <v>100</v>
      </c>
      <c r="I10" s="73">
        <f>D10-G10</f>
        <v>11150.755999999994</v>
      </c>
      <c r="J10" s="72">
        <f>IF(G10=0,"_",ROUND(I10/G10*100,2))</f>
        <v>2.27</v>
      </c>
    </row>
    <row r="11" spans="2:10" s="3" customFormat="1">
      <c r="B11" s="1" t="s">
        <v>4</v>
      </c>
      <c r="C11" s="1"/>
    </row>
    <row r="12" spans="2:10" s="3" customFormat="1" ht="36" customHeight="1">
      <c r="B12" s="98" t="s">
        <v>50</v>
      </c>
      <c r="C12" s="98"/>
      <c r="D12" s="98"/>
      <c r="E12" s="98"/>
      <c r="F12" s="98"/>
      <c r="G12" s="98"/>
      <c r="H12" s="98"/>
      <c r="I12" s="98"/>
      <c r="J12" s="98"/>
    </row>
    <row r="13" spans="2:10" s="3" customFormat="1" ht="16.5">
      <c r="B13" s="1" t="s">
        <v>39</v>
      </c>
      <c r="C13" s="1"/>
      <c r="D13" s="5"/>
    </row>
    <row r="14" spans="2:10">
      <c r="B14" s="1"/>
      <c r="C14" s="1"/>
    </row>
  </sheetData>
  <mergeCells count="7">
    <mergeCell ref="B12:J12"/>
    <mergeCell ref="B1:J1"/>
    <mergeCell ref="B4:B5"/>
    <mergeCell ref="I4:J4"/>
    <mergeCell ref="C4:E4"/>
    <mergeCell ref="F4:H4"/>
    <mergeCell ref="B3:J3"/>
  </mergeCells>
  <phoneticPr fontId="2" type="noConversion"/>
  <printOptions horizontalCentered="1"/>
  <pageMargins left="0.78740157480314965" right="0.78740157480314965"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view="pageBreakPreview" zoomScaleNormal="102" zoomScaleSheetLayoutView="100" workbookViewId="0">
      <selection activeCell="C11" sqref="C11"/>
    </sheetView>
  </sheetViews>
  <sheetFormatPr defaultColWidth="9" defaultRowHeight="15.75"/>
  <cols>
    <col min="1" max="1" width="35.625" style="10" customWidth="1"/>
    <col min="2" max="2" width="8.625" style="10" customWidth="1"/>
    <col min="3" max="3" width="18.625" style="10" customWidth="1"/>
    <col min="4" max="4" width="10.625" style="10" customWidth="1"/>
    <col min="5" max="5" width="8.625" style="10" customWidth="1"/>
    <col min="6" max="6" width="18.625" style="10" customWidth="1"/>
    <col min="7" max="7" width="10.625" style="10" customWidth="1"/>
    <col min="8" max="8" width="18.625" style="10" customWidth="1"/>
    <col min="9" max="9" width="10.625" style="10" customWidth="1"/>
    <col min="10" max="16384" width="9" style="10"/>
  </cols>
  <sheetData>
    <row r="1" spans="1:11" s="2" customFormat="1" ht="36" customHeight="1">
      <c r="A1" s="92" t="s">
        <v>47</v>
      </c>
      <c r="B1" s="92"/>
      <c r="C1" s="92"/>
      <c r="D1" s="92"/>
      <c r="E1" s="92"/>
      <c r="F1" s="92"/>
      <c r="G1" s="92"/>
      <c r="H1" s="92"/>
      <c r="I1" s="92"/>
    </row>
    <row r="2" spans="1:11" s="78" customFormat="1" ht="30.75" customHeight="1">
      <c r="A2" s="91" t="s">
        <v>5</v>
      </c>
      <c r="B2" s="91"/>
      <c r="C2" s="91"/>
      <c r="D2" s="91"/>
      <c r="E2" s="91"/>
      <c r="F2" s="91"/>
      <c r="G2" s="91"/>
      <c r="H2" s="91"/>
      <c r="I2" s="91"/>
    </row>
    <row r="3" spans="1:11" s="43" customFormat="1" ht="24" customHeight="1">
      <c r="A3" s="96" t="s">
        <v>20</v>
      </c>
      <c r="B3" s="93" t="s">
        <v>11</v>
      </c>
      <c r="C3" s="94"/>
      <c r="D3" s="95"/>
      <c r="E3" s="93" t="s">
        <v>14</v>
      </c>
      <c r="F3" s="94"/>
      <c r="G3" s="95"/>
      <c r="H3" s="93" t="s">
        <v>21</v>
      </c>
      <c r="I3" s="95"/>
    </row>
    <row r="4" spans="1:11" s="43" customFormat="1" ht="24" customHeight="1">
      <c r="A4" s="97"/>
      <c r="B4" s="44" t="s">
        <v>22</v>
      </c>
      <c r="C4" s="44" t="s">
        <v>23</v>
      </c>
      <c r="D4" s="45" t="s">
        <v>2</v>
      </c>
      <c r="E4" s="44" t="s">
        <v>22</v>
      </c>
      <c r="F4" s="44" t="s">
        <v>23</v>
      </c>
      <c r="G4" s="45" t="s">
        <v>2</v>
      </c>
      <c r="H4" s="44" t="s">
        <v>23</v>
      </c>
      <c r="I4" s="45" t="s">
        <v>3</v>
      </c>
    </row>
    <row r="5" spans="1:11" s="43" customFormat="1" ht="32.1" customHeight="1">
      <c r="A5" s="46" t="s">
        <v>24</v>
      </c>
      <c r="B5" s="47">
        <v>1</v>
      </c>
      <c r="C5" s="48">
        <v>109262</v>
      </c>
      <c r="D5" s="49">
        <v>21.74</v>
      </c>
      <c r="E5" s="47">
        <v>1</v>
      </c>
      <c r="F5" s="48">
        <v>110226</v>
      </c>
      <c r="G5" s="49">
        <v>22.43</v>
      </c>
      <c r="H5" s="48">
        <f>C5-F5</f>
        <v>-964</v>
      </c>
      <c r="I5" s="50">
        <f>H5/F5*100</f>
        <v>-0.87456679912180435</v>
      </c>
    </row>
    <row r="6" spans="1:11" s="43" customFormat="1" ht="32.1" customHeight="1">
      <c r="A6" s="46" t="s">
        <v>25</v>
      </c>
      <c r="B6" s="47">
        <v>2</v>
      </c>
      <c r="C6" s="48">
        <v>70986</v>
      </c>
      <c r="D6" s="49">
        <v>14.12</v>
      </c>
      <c r="E6" s="47">
        <v>2</v>
      </c>
      <c r="F6" s="48">
        <v>70846</v>
      </c>
      <c r="G6" s="49">
        <v>14.41</v>
      </c>
      <c r="H6" s="48">
        <f t="shared" ref="H6:H14" si="0">C6-F6</f>
        <v>140</v>
      </c>
      <c r="I6" s="50">
        <f t="shared" ref="I6:I14" si="1">H6/F6*100</f>
        <v>0.19761172119809162</v>
      </c>
    </row>
    <row r="7" spans="1:11" s="43" customFormat="1" ht="32.1" customHeight="1">
      <c r="A7" s="52" t="s">
        <v>26</v>
      </c>
      <c r="B7" s="47">
        <v>3</v>
      </c>
      <c r="C7" s="48">
        <v>41428</v>
      </c>
      <c r="D7" s="49">
        <v>8.24</v>
      </c>
      <c r="E7" s="47">
        <v>3</v>
      </c>
      <c r="F7" s="48">
        <v>42270</v>
      </c>
      <c r="G7" s="49">
        <v>8.6</v>
      </c>
      <c r="H7" s="48">
        <f t="shared" si="0"/>
        <v>-842</v>
      </c>
      <c r="I7" s="50">
        <f t="shared" si="1"/>
        <v>-1.9919564703099124</v>
      </c>
    </row>
    <row r="8" spans="1:11" s="43" customFormat="1" ht="32.1" customHeight="1">
      <c r="A8" s="46" t="s">
        <v>28</v>
      </c>
      <c r="B8" s="47">
        <v>4</v>
      </c>
      <c r="C8" s="48">
        <v>40886</v>
      </c>
      <c r="D8" s="49">
        <v>8.14</v>
      </c>
      <c r="E8" s="47">
        <v>4</v>
      </c>
      <c r="F8" s="48">
        <v>36526</v>
      </c>
      <c r="G8" s="49">
        <v>7.43</v>
      </c>
      <c r="H8" s="48">
        <f t="shared" si="0"/>
        <v>4360</v>
      </c>
      <c r="I8" s="50">
        <f t="shared" si="1"/>
        <v>11.936702622789246</v>
      </c>
    </row>
    <row r="9" spans="1:11" s="43" customFormat="1" ht="32.1" customHeight="1">
      <c r="A9" s="46" t="s">
        <v>27</v>
      </c>
      <c r="B9" s="47">
        <v>5</v>
      </c>
      <c r="C9" s="48">
        <v>26459</v>
      </c>
      <c r="D9" s="49">
        <v>5.26</v>
      </c>
      <c r="E9" s="47">
        <v>5</v>
      </c>
      <c r="F9" s="48">
        <v>26223</v>
      </c>
      <c r="G9" s="49">
        <v>5.34</v>
      </c>
      <c r="H9" s="48">
        <f t="shared" si="0"/>
        <v>236</v>
      </c>
      <c r="I9" s="50">
        <f t="shared" si="1"/>
        <v>0.89997330587652058</v>
      </c>
    </row>
    <row r="10" spans="1:11" s="43" customFormat="1" ht="32.1" customHeight="1">
      <c r="A10" s="46" t="s">
        <v>29</v>
      </c>
      <c r="B10" s="47">
        <v>6</v>
      </c>
      <c r="C10" s="48">
        <v>23242</v>
      </c>
      <c r="D10" s="49">
        <v>4.62</v>
      </c>
      <c r="E10" s="47">
        <v>6</v>
      </c>
      <c r="F10" s="48">
        <v>21240</v>
      </c>
      <c r="G10" s="49">
        <v>4.32</v>
      </c>
      <c r="H10" s="48">
        <f t="shared" si="0"/>
        <v>2002</v>
      </c>
      <c r="I10" s="50">
        <f t="shared" si="1"/>
        <v>9.4256120527306972</v>
      </c>
    </row>
    <row r="11" spans="1:11" s="43" customFormat="1" ht="32.1" customHeight="1">
      <c r="A11" s="52" t="s">
        <v>36</v>
      </c>
      <c r="B11" s="47">
        <v>7</v>
      </c>
      <c r="C11" s="48">
        <v>16824</v>
      </c>
      <c r="D11" s="49">
        <v>3.35</v>
      </c>
      <c r="E11" s="47">
        <v>7</v>
      </c>
      <c r="F11" s="48">
        <v>16428</v>
      </c>
      <c r="G11" s="49">
        <v>3.34</v>
      </c>
      <c r="H11" s="48">
        <f t="shared" si="0"/>
        <v>396</v>
      </c>
      <c r="I11" s="50">
        <f t="shared" si="1"/>
        <v>2.4105186267348429</v>
      </c>
    </row>
    <row r="12" spans="1:11" s="43" customFormat="1" ht="32.1" customHeight="1">
      <c r="A12" s="46" t="s">
        <v>31</v>
      </c>
      <c r="B12" s="47">
        <v>8</v>
      </c>
      <c r="C12" s="48">
        <v>15924</v>
      </c>
      <c r="D12" s="49">
        <v>3.17</v>
      </c>
      <c r="E12" s="47">
        <v>8</v>
      </c>
      <c r="F12" s="48">
        <v>15940</v>
      </c>
      <c r="G12" s="49">
        <v>3.24</v>
      </c>
      <c r="H12" s="48">
        <f t="shared" si="0"/>
        <v>-16</v>
      </c>
      <c r="I12" s="50">
        <f t="shared" si="1"/>
        <v>-0.10037641154328732</v>
      </c>
    </row>
    <row r="13" spans="1:11" s="43" customFormat="1" ht="32.1" customHeight="1">
      <c r="A13" s="46" t="s">
        <v>32</v>
      </c>
      <c r="B13" s="47">
        <v>9</v>
      </c>
      <c r="C13" s="48">
        <v>13587</v>
      </c>
      <c r="D13" s="49">
        <v>2.7</v>
      </c>
      <c r="E13" s="47">
        <v>9</v>
      </c>
      <c r="F13" s="48">
        <v>12262</v>
      </c>
      <c r="G13" s="49">
        <f>2.49+0.01</f>
        <v>2.5</v>
      </c>
      <c r="H13" s="48">
        <f t="shared" si="0"/>
        <v>1325</v>
      </c>
      <c r="I13" s="50">
        <f t="shared" si="1"/>
        <v>10.805741314630565</v>
      </c>
    </row>
    <row r="14" spans="1:11" s="43" customFormat="1" ht="32.1" customHeight="1">
      <c r="A14" s="46" t="s">
        <v>37</v>
      </c>
      <c r="B14" s="47">
        <v>10</v>
      </c>
      <c r="C14" s="48">
        <v>13370</v>
      </c>
      <c r="D14" s="49">
        <v>2.66</v>
      </c>
      <c r="E14" s="47">
        <v>10</v>
      </c>
      <c r="F14" s="48">
        <v>12037</v>
      </c>
      <c r="G14" s="49">
        <v>2.4500000000000002</v>
      </c>
      <c r="H14" s="48">
        <f t="shared" si="0"/>
        <v>1333</v>
      </c>
      <c r="I14" s="50">
        <f t="shared" si="1"/>
        <v>11.074187920578217</v>
      </c>
      <c r="J14" s="59"/>
      <c r="K14" s="60"/>
    </row>
    <row r="15" spans="1:11" s="43" customFormat="1" ht="32.1" customHeight="1">
      <c r="A15" s="54" t="s">
        <v>34</v>
      </c>
      <c r="B15" s="54"/>
      <c r="C15" s="55">
        <f>SUM(C5:C14)</f>
        <v>371968</v>
      </c>
      <c r="D15" s="56">
        <f>SUM(D5:D14)</f>
        <v>74</v>
      </c>
      <c r="E15" s="54"/>
      <c r="F15" s="55">
        <f>SUM(F5:F14)</f>
        <v>363998</v>
      </c>
      <c r="G15" s="56">
        <f>SUM(G5:G14)</f>
        <v>74.06</v>
      </c>
      <c r="H15" s="57">
        <f>C15-F15</f>
        <v>7970</v>
      </c>
      <c r="I15" s="58">
        <f>IF(F15=0,"_",ROUND(H15/F15*100,2))</f>
        <v>2.19</v>
      </c>
    </row>
    <row r="16" spans="1:11" ht="15.75" customHeight="1">
      <c r="A16" s="12" t="s">
        <v>6</v>
      </c>
      <c r="D16" s="11"/>
    </row>
    <row r="17" spans="1:10" s="3" customFormat="1" ht="15.75" customHeight="1">
      <c r="A17" s="98" t="s">
        <v>49</v>
      </c>
      <c r="B17" s="98"/>
      <c r="C17" s="98"/>
      <c r="D17" s="98"/>
      <c r="E17" s="98"/>
      <c r="F17" s="98"/>
      <c r="G17" s="98"/>
      <c r="H17" s="98"/>
      <c r="I17" s="98"/>
      <c r="J17" s="77"/>
    </row>
    <row r="18" spans="1:10" ht="15.75" customHeight="1">
      <c r="A18" s="1" t="s">
        <v>48</v>
      </c>
    </row>
  </sheetData>
  <mergeCells count="7">
    <mergeCell ref="A17:I17"/>
    <mergeCell ref="A1:I1"/>
    <mergeCell ref="A2:I2"/>
    <mergeCell ref="B3:D3"/>
    <mergeCell ref="E3:G3"/>
    <mergeCell ref="H3:I3"/>
    <mergeCell ref="A3:A4"/>
  </mergeCells>
  <phoneticPr fontId="2" type="noConversion"/>
  <printOptions horizontalCentered="1"/>
  <pageMargins left="0" right="0" top="0.3937007874015748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附表1</vt:lpstr>
      <vt:lpstr>附表2</vt:lpstr>
      <vt:lpstr>附表3</vt:lpstr>
      <vt:lpstr>附表4</vt:lpstr>
      <vt:lpstr>附表1!Print_Area</vt:lpstr>
      <vt:lpstr>附表2!Print_Area</vt:lpstr>
      <vt:lpstr>附表3!Print_Area</vt:lpstr>
      <vt:lpstr>附表4!Print_Area</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林美珠</dc:creator>
  <cp:lastModifiedBy>洪菁吟</cp:lastModifiedBy>
  <cp:lastPrinted>2022-03-16T03:32:31Z</cp:lastPrinted>
  <dcterms:created xsi:type="dcterms:W3CDTF">2021-02-22T06:46:19Z</dcterms:created>
  <dcterms:modified xsi:type="dcterms:W3CDTF">2022-03-22T02:50:24Z</dcterms:modified>
</cp:coreProperties>
</file>