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菁吟(10612-  )\11012季報\新聞稿\"/>
    </mc:Choice>
  </mc:AlternateContent>
  <bookViews>
    <workbookView xWindow="0" yWindow="0" windowWidth="20730" windowHeight="9135"/>
  </bookViews>
  <sheets>
    <sheet name="附表1" sheetId="33" r:id="rId1"/>
    <sheet name="附表2" sheetId="35" r:id="rId2"/>
    <sheet name="附表3" sheetId="34" r:id="rId3"/>
    <sheet name="附表4" sheetId="37" r:id="rId4"/>
  </sheets>
  <definedNames>
    <definedName name="_xlnm.Print_Area" localSheetId="0">附表1!$B$1:$J$13</definedName>
    <definedName name="_xlnm.Print_Area" localSheetId="1">附表2!$A$1:$I$18</definedName>
    <definedName name="_xlnm.Print_Area" localSheetId="2">附表3!$A$1:$J$13</definedName>
    <definedName name="_xlnm.Print_Area" localSheetId="3">附表4!$A$1:$I$18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34" l="1"/>
  <c r="J10" i="34"/>
  <c r="G13" i="37" l="1"/>
  <c r="J10" i="33" l="1"/>
  <c r="I10" i="33"/>
  <c r="H6" i="37" l="1"/>
  <c r="I6" i="37" s="1"/>
  <c r="H7" i="37"/>
  <c r="I7" i="37" s="1"/>
  <c r="H8" i="37"/>
  <c r="I8" i="37" s="1"/>
  <c r="H9" i="37"/>
  <c r="I9" i="37" s="1"/>
  <c r="H10" i="37"/>
  <c r="I10" i="37" s="1"/>
  <c r="H11" i="37"/>
  <c r="I11" i="37" s="1"/>
  <c r="H12" i="37"/>
  <c r="I12" i="37" s="1"/>
  <c r="H13" i="37"/>
  <c r="I13" i="37" s="1"/>
  <c r="H14" i="37"/>
  <c r="I14" i="37" s="1"/>
  <c r="H5" i="37"/>
  <c r="I5" i="37" s="1"/>
  <c r="I6" i="33" l="1"/>
  <c r="I7" i="33"/>
  <c r="I7" i="34"/>
  <c r="I8" i="34"/>
  <c r="I6" i="34"/>
  <c r="G10" i="34"/>
  <c r="I8" i="35"/>
  <c r="I14" i="35"/>
  <c r="H6" i="35"/>
  <c r="I6" i="35" s="1"/>
  <c r="H7" i="35"/>
  <c r="I7" i="35" s="1"/>
  <c r="H8" i="35"/>
  <c r="H9" i="35"/>
  <c r="I9" i="35" s="1"/>
  <c r="H10" i="35"/>
  <c r="I10" i="35" s="1"/>
  <c r="H11" i="35"/>
  <c r="I11" i="35" s="1"/>
  <c r="H12" i="35"/>
  <c r="I12" i="35" s="1"/>
  <c r="H13" i="35"/>
  <c r="I13" i="35" s="1"/>
  <c r="H14" i="35"/>
  <c r="H5" i="35"/>
  <c r="I5" i="35" s="1"/>
  <c r="F15" i="35"/>
  <c r="E8" i="34" l="1"/>
  <c r="J8" i="34"/>
  <c r="H8" i="34"/>
  <c r="J7" i="34"/>
  <c r="J6" i="34"/>
  <c r="E10" i="34" l="1"/>
  <c r="E7" i="34"/>
  <c r="E9" i="34"/>
  <c r="H7" i="34"/>
  <c r="H10" i="34"/>
  <c r="E6" i="34"/>
  <c r="H6" i="34"/>
  <c r="H8" i="33"/>
  <c r="H7" i="33"/>
  <c r="H6" i="33"/>
  <c r="E9" i="33"/>
  <c r="E8" i="33"/>
  <c r="E7" i="33"/>
  <c r="E6" i="33"/>
  <c r="F15" i="37" l="1"/>
  <c r="C15" i="37"/>
  <c r="G15" i="37"/>
  <c r="D15" i="37"/>
  <c r="C15" i="35"/>
  <c r="H15" i="35" s="1"/>
  <c r="I15" i="35" s="1"/>
  <c r="H15" i="37" l="1"/>
  <c r="I15" i="37" s="1"/>
  <c r="D15" i="35"/>
  <c r="G15" i="35"/>
  <c r="I9" i="33" l="1"/>
  <c r="J9" i="33" s="1"/>
  <c r="J7" i="33"/>
  <c r="H10" i="33"/>
  <c r="I8" i="33" l="1"/>
  <c r="J8" i="33" l="1"/>
  <c r="J6" i="33"/>
  <c r="E10" i="33"/>
</calcChain>
</file>

<file path=xl/sharedStrings.xml><?xml version="1.0" encoding="utf-8"?>
<sst xmlns="http://schemas.openxmlformats.org/spreadsheetml/2006/main" count="100" uniqueCount="52">
  <si>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</si>
  <si>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</si>
  <si>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</si>
  <si>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</si>
  <si>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</si>
  <si>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2"/>
        <rFont val="標楷體"/>
        <family val="4"/>
        <charset val="136"/>
      </rPr>
      <t>單位：百萬美元、</t>
    </r>
    <r>
      <rPr>
        <sz val="12"/>
        <rFont val="Times New Roman"/>
        <family val="1"/>
      </rPr>
      <t>%</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</si>
  <si>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</si>
  <si>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t>110.12.31</t>
    <phoneticPr fontId="3" type="noConversion"/>
  </si>
  <si>
    <t>110.9.30</t>
    <phoneticPr fontId="3" type="noConversion"/>
  </si>
  <si>
    <t>110.12.31</t>
    <phoneticPr fontId="3" type="noConversion"/>
  </si>
  <si>
    <t>110.9.30</t>
    <phoneticPr fontId="3" type="noConversion"/>
  </si>
  <si>
    <t>110.12.31</t>
    <phoneticPr fontId="3" type="noConversion"/>
  </si>
  <si>
    <t>110.9.30</t>
    <phoneticPr fontId="3" type="noConversion"/>
  </si>
  <si>
    <t>-</t>
  </si>
  <si>
    <t>110.9.30</t>
    <phoneticPr fontId="3" type="noConversion"/>
  </si>
  <si>
    <r>
      <rPr>
        <sz val="14"/>
        <rFont val="標楷體"/>
        <family val="4"/>
        <charset val="136"/>
      </rPr>
      <t>筆數</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</si>
  <si>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</si>
  <si>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</si>
  <si>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</si>
  <si>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</si>
  <si>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</si>
  <si>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</si>
  <si>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</si>
  <si>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</si>
  <si>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</si>
  <si>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</si>
  <si>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</si>
  <si>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</si>
  <si>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</si>
  <si>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</si>
  <si>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</si>
  <si>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</si>
  <si>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越南</t>
    </r>
    <r>
      <rPr>
        <sz val="14"/>
        <rFont val="Times New Roman"/>
        <family val="1"/>
      </rPr>
      <t>(Vietnam)</t>
    </r>
  </si>
  <si>
    <r>
      <rPr>
        <sz val="14"/>
        <rFont val="標楷體"/>
        <family val="4"/>
        <charset val="136"/>
      </rPr>
      <t>英國</t>
    </r>
    <r>
      <rPr>
        <sz val="14"/>
        <rFont val="Times New Roman"/>
        <family val="1"/>
      </rPr>
      <t>(United Kingdom)</t>
    </r>
  </si>
  <si>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</si>
  <si>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</si>
  <si>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</si>
  <si>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</si>
  <si>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rPr>
        <sz val="14"/>
        <rFont val="標楷體"/>
        <family val="4"/>
        <charset val="136"/>
      </rPr>
      <t>單位：百萬美元、</t>
    </r>
    <r>
      <rPr>
        <sz val="14"/>
        <rFont val="Times New Roman"/>
        <family val="1"/>
      </rPr>
      <t>%</t>
    </r>
    <phoneticPr fontId="2"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</si>
  <si>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</si>
  <si>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本國銀行外國債權餘額部門別統計表-直接交易對手基礎</t>
    </r>
    <phoneticPr fontId="3" type="noConversion"/>
  </si>
  <si>
    <t>其他</t>
    <phoneticPr fontId="3" type="noConversion"/>
  </si>
  <si>
    <r>
      <t xml:space="preserve">        2.</t>
    </r>
    <r>
      <rPr>
        <sz val="11"/>
        <rFont val="標楷體"/>
        <family val="4"/>
        <charset val="136"/>
      </rPr>
      <t>「直接交易對手</t>
    </r>
    <r>
      <rPr>
        <sz val="11"/>
        <rFont val="Times New Roman"/>
        <family val="1"/>
      </rPr>
      <t>(</t>
    </r>
    <r>
      <rPr>
        <sz val="11"/>
        <rFont val="標楷體"/>
        <family val="4"/>
        <charset val="136"/>
      </rPr>
      <t>原稱直接風險</t>
    </r>
    <r>
      <rPr>
        <sz val="11"/>
        <rFont val="Times New Roman"/>
        <family val="1"/>
      </rPr>
      <t>)</t>
    </r>
    <r>
      <rPr>
        <sz val="11"/>
        <rFont val="標楷體"/>
        <family val="4"/>
        <charset val="136"/>
      </rPr>
      <t>基礎」債權係指對直接交易對手所在國之債權。</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</si>
  <si>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本國銀行外國債權淨額部門別統計表</t>
    </r>
    <r>
      <rPr>
        <sz val="20"/>
        <rFont val="Times New Roman"/>
        <family val="1"/>
      </rPr>
      <t>-</t>
    </r>
    <r>
      <rPr>
        <sz val="20"/>
        <rFont val="標楷體"/>
        <family val="4"/>
        <charset val="136"/>
      </rPr>
      <t>保證人基礎</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</si>
  <si>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r>
      <rPr>
        <sz val="20"/>
        <rFont val="Times New Roman"/>
        <family val="1"/>
      </rPr>
      <t>-</t>
    </r>
    <r>
      <rPr>
        <sz val="20"/>
        <rFont val="標楷體"/>
        <family val="4"/>
        <charset val="136"/>
      </rPr>
      <t>直接交易對手基礎</t>
    </r>
    <phoneticPr fontId="3" type="noConversion"/>
  </si>
  <si>
    <r>
      <t xml:space="preserve">        3.</t>
    </r>
    <r>
      <rPr>
        <sz val="11"/>
        <rFont val="標楷體"/>
        <family val="4"/>
        <charset val="136"/>
      </rPr>
      <t>美國、澳大利亞及英國另包括其管轄之無人居住或小規模經濟及金融活動之屬地。</t>
    </r>
    <phoneticPr fontId="2" type="noConversion"/>
  </si>
  <si>
    <t>其他</t>
    <phoneticPr fontId="2" type="noConversion"/>
  </si>
  <si>
    <r>
      <rPr>
        <sz val="20"/>
        <rFont val="標楷體"/>
        <family val="4"/>
        <charset val="136"/>
      </rPr>
      <t>附表</t>
    </r>
    <r>
      <rPr>
        <sz val="20"/>
        <rFont val="Times New Roman"/>
        <family val="1"/>
      </rPr>
      <t xml:space="preserve">4  </t>
    </r>
    <r>
      <rPr>
        <sz val="20"/>
        <rFont val="標楷體"/>
        <family val="4"/>
        <charset val="136"/>
      </rPr>
      <t>本國銀行外國債權淨額前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r>
      <rPr>
        <sz val="20"/>
        <rFont val="Times New Roman"/>
        <family val="1"/>
      </rPr>
      <t>-</t>
    </r>
    <r>
      <rPr>
        <sz val="20"/>
        <rFont val="標楷體"/>
        <family val="4"/>
        <charset val="136"/>
      </rPr>
      <t>保證人基礎</t>
    </r>
    <phoneticPr fontId="3" type="noConversion"/>
  </si>
  <si>
    <r>
      <t xml:space="preserve">        3.</t>
    </r>
    <r>
      <rPr>
        <sz val="11"/>
        <rFont val="標楷體"/>
        <family val="4"/>
        <charset val="136"/>
      </rPr>
      <t>美國、澳大利亞及法國另包括其管轄之無人居住或小規模經濟及金融活動之屬地。</t>
    </r>
    <phoneticPr fontId="2" type="noConversion"/>
  </si>
  <si>
    <r>
      <t xml:space="preserve">        2.</t>
    </r>
    <r>
      <rPr>
        <sz val="11"/>
        <rFont val="標楷體"/>
        <family val="4"/>
        <charset val="136"/>
      </rPr>
      <t>「保證人</t>
    </r>
    <r>
      <rPr>
        <sz val="11"/>
        <rFont val="Times New Roman"/>
        <family val="1"/>
      </rPr>
      <t>(</t>
    </r>
    <r>
      <rPr>
        <sz val="11"/>
        <rFont val="標楷體"/>
        <family val="4"/>
        <charset val="136"/>
      </rPr>
      <t>原稱最終風險</t>
    </r>
    <r>
      <rPr>
        <sz val="11"/>
        <rFont val="Times New Roman"/>
        <family val="1"/>
      </rPr>
      <t>)</t>
    </r>
    <r>
      <rPr>
        <sz val="11"/>
        <rFont val="標楷體"/>
        <family val="4"/>
        <charset val="136"/>
      </rPr>
      <t>基礎」債權係指將直接交易對手基礎債權依最終債務人所在國或分支機構之總公司所在國進行調整後之債權。</t>
    </r>
    <phoneticPr fontId="3" type="noConversion"/>
  </si>
  <si>
    <r>
      <t xml:space="preserve">        2.</t>
    </r>
    <r>
      <rPr>
        <sz val="11"/>
        <rFont val="標楷體"/>
        <family val="4"/>
        <charset val="136"/>
      </rPr>
      <t>「保證人</t>
    </r>
    <r>
      <rPr>
        <sz val="11"/>
        <rFont val="Times New Roman"/>
        <family val="1"/>
      </rPr>
      <t>(</t>
    </r>
    <r>
      <rPr>
        <sz val="11"/>
        <rFont val="標楷體"/>
        <family val="4"/>
        <charset val="136"/>
      </rPr>
      <t>原稱最終風險</t>
    </r>
    <r>
      <rPr>
        <sz val="11"/>
        <rFont val="Times New Roman"/>
        <family val="1"/>
      </rPr>
      <t>)</t>
    </r>
    <r>
      <rPr>
        <sz val="11"/>
        <rFont val="標楷體"/>
        <family val="4"/>
        <charset val="136"/>
      </rPr>
      <t>基礎」債權係指將直接交易對手基礎債權依最終債務人所在國或分支機構之總公司所在國進行調整後
      之債權。</t>
    </r>
    <phoneticPr fontId="3" type="noConversion"/>
  </si>
  <si>
    <t>部門別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</si>
</sst>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104">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8" fillId="0" borderId="0" xfId="2" applyFont="1" applyFill="1" applyAlignment="1">
      <alignment horizontal="center" vertical="center" wrapText="1"/>
    </xf>
    <xf numFmtId="0" fontId="8" fillId="0" borderId="0" xfId="2" applyFont="1" applyAlignment="1">
      <alignment horizontal="center" vertical="center" wrapText="1"/>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6" xfId="2" applyFont="1" applyBorder="1" applyAlignment="1">
      <alignment vertical="center" wrapText="1"/>
    </xf>
    <xf numFmtId="0" fontId="10" fillId="0" borderId="9" xfId="2" applyFont="1" applyFill="1" applyBorder="1" applyAlignment="1">
      <alignment vertical="center" wrapText="1"/>
    </xf>
    <xf numFmtId="0" fontId="10" fillId="0" borderId="10" xfId="2" applyFont="1" applyFill="1" applyBorder="1" applyAlignment="1">
      <alignment vertical="center" wrapText="1"/>
    </xf>
    <xf numFmtId="0" fontId="10" fillId="0" borderId="3"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6" fontId="10" fillId="0" borderId="9" xfId="2" applyNumberFormat="1" applyFont="1" applyFill="1" applyBorder="1" applyAlignment="1">
      <alignment horizontal="right" vertical="center" wrapText="1"/>
    </xf>
    <xf numFmtId="179" fontId="10" fillId="0" borderId="2" xfId="2" applyNumberFormat="1" applyFont="1" applyFill="1" applyBorder="1" applyAlignment="1">
      <alignment horizontal="right" vertical="center" wrapText="1"/>
    </xf>
    <xf numFmtId="179" fontId="10" fillId="0" borderId="12" xfId="2" applyNumberFormat="1" applyFont="1" applyFill="1" applyBorder="1" applyAlignment="1">
      <alignment horizontal="right" vertical="center" wrapText="1"/>
    </xf>
    <xf numFmtId="176" fontId="10" fillId="0" borderId="2" xfId="2" applyNumberFormat="1" applyFont="1" applyFill="1" applyBorder="1" applyAlignment="1">
      <alignment horizontal="right" vertical="center" wrapText="1"/>
    </xf>
    <xf numFmtId="176" fontId="10" fillId="0" borderId="9" xfId="2" applyNumberFormat="1" applyFont="1" applyFill="1" applyBorder="1" applyAlignment="1">
      <alignment vertical="center" wrapText="1"/>
    </xf>
    <xf numFmtId="178" fontId="10" fillId="0" borderId="0" xfId="3" applyNumberFormat="1" applyFont="1" applyFill="1">
      <alignment vertical="center"/>
    </xf>
    <xf numFmtId="180" fontId="10" fillId="0" borderId="0" xfId="1" applyNumberFormat="1" applyFont="1" applyFill="1">
      <alignment vertical="center"/>
    </xf>
    <xf numFmtId="176" fontId="10" fillId="0" borderId="10" xfId="2" applyNumberFormat="1" applyFont="1" applyFill="1" applyBorder="1" applyAlignment="1">
      <alignment horizontal="right" vertical="center" wrapText="1"/>
    </xf>
    <xf numFmtId="179" fontId="10" fillId="0" borderId="11" xfId="2" applyNumberFormat="1" applyFont="1" applyFill="1" applyBorder="1" applyAlignment="1">
      <alignment horizontal="right" vertical="center" wrapText="1"/>
    </xf>
    <xf numFmtId="179" fontId="10" fillId="0" borderId="10" xfId="2" applyNumberFormat="1" applyFont="1" applyFill="1" applyBorder="1" applyAlignment="1">
      <alignment horizontal="right" vertical="center" wrapText="1"/>
    </xf>
    <xf numFmtId="176" fontId="10" fillId="0" borderId="10" xfId="2" applyNumberFormat="1" applyFont="1" applyFill="1" applyBorder="1" applyAlignment="1">
      <alignment vertical="center" wrapText="1"/>
    </xf>
    <xf numFmtId="0" fontId="10" fillId="0" borderId="13" xfId="2" applyFont="1" applyFill="1" applyBorder="1" applyAlignment="1">
      <alignment vertical="center" wrapText="1"/>
    </xf>
    <xf numFmtId="176" fontId="10" fillId="0" borderId="11" xfId="2" applyNumberFormat="1" applyFont="1" applyFill="1" applyBorder="1" applyAlignment="1">
      <alignment horizontal="right" vertical="center" wrapText="1"/>
    </xf>
    <xf numFmtId="176" fontId="10" fillId="0" borderId="11" xfId="2" applyNumberFormat="1" applyFont="1" applyFill="1" applyBorder="1" applyAlignment="1">
      <alignment vertical="center" wrapText="1"/>
    </xf>
    <xf numFmtId="43" fontId="10" fillId="0" borderId="11" xfId="1" applyFont="1" applyFill="1" applyBorder="1" applyAlignment="1">
      <alignment horizontal="right" vertical="center" wrapText="1"/>
    </xf>
    <xf numFmtId="176" fontId="10" fillId="0" borderId="8" xfId="2" applyNumberFormat="1" applyFont="1" applyFill="1" applyBorder="1" applyAlignment="1">
      <alignment horizontal="right" vertical="center" wrapText="1"/>
    </xf>
    <xf numFmtId="179" fontId="10" fillId="0" borderId="8" xfId="2" applyNumberFormat="1" applyFont="1" applyFill="1" applyBorder="1" applyAlignment="1">
      <alignment horizontal="right" vertical="center" wrapText="1"/>
    </xf>
    <xf numFmtId="176" fontId="10" fillId="0" borderId="8" xfId="2" applyNumberFormat="1" applyFont="1" applyFill="1" applyBorder="1" applyAlignment="1">
      <alignment vertical="center" wrapText="1"/>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6" fontId="10" fillId="0" borderId="8" xfId="0" applyNumberFormat="1" applyFont="1" applyFill="1" applyBorder="1">
      <alignment vertical="center"/>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2" fontId="10" fillId="0" borderId="0" xfId="0" applyNumberFormat="1" applyFont="1">
      <alignment vertical="center"/>
    </xf>
    <xf numFmtId="38" fontId="10" fillId="0" borderId="8" xfId="0" applyNumberFormat="1" applyFont="1" applyBorder="1" applyAlignment="1">
      <alignment horizontal="left" vertical="center" wrapText="1"/>
    </xf>
    <xf numFmtId="0" fontId="10" fillId="2" borderId="8" xfId="0" applyFont="1" applyFill="1" applyBorder="1" applyAlignment="1">
      <alignment horizontal="center" vertical="center" wrapText="1"/>
    </xf>
    <xf numFmtId="0" fontId="10" fillId="3" borderId="8" xfId="0" applyFont="1" applyFill="1" applyBorder="1" applyAlignment="1">
      <alignment vertical="center" wrapText="1"/>
    </xf>
    <xf numFmtId="176" fontId="10" fillId="3" borderId="8" xfId="0" applyNumberFormat="1" applyFont="1" applyFill="1" applyBorder="1">
      <alignment vertical="center"/>
    </xf>
    <xf numFmtId="177" fontId="10" fillId="3" borderId="8" xfId="0" applyNumberFormat="1" applyFont="1" applyFill="1" applyBorder="1">
      <alignment vertical="center"/>
    </xf>
    <xf numFmtId="176" fontId="10" fillId="2"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176" fontId="10" fillId="0" borderId="9" xfId="2" applyNumberFormat="1" applyFont="1" applyBorder="1" applyAlignment="1">
      <alignment horizontal="right" vertical="center" wrapText="1"/>
    </xf>
    <xf numFmtId="2" fontId="10" fillId="0" borderId="9" xfId="2" applyNumberFormat="1" applyFont="1" applyBorder="1" applyAlignment="1">
      <alignment horizontal="right" vertical="center" wrapText="1"/>
    </xf>
    <xf numFmtId="176" fontId="10" fillId="0" borderId="2" xfId="2" applyNumberFormat="1" applyFont="1" applyBorder="1" applyAlignment="1">
      <alignment horizontal="right" vertical="center" wrapText="1"/>
    </xf>
    <xf numFmtId="0" fontId="10" fillId="0" borderId="2" xfId="2" applyFont="1" applyBorder="1" applyAlignment="1">
      <alignment horizontal="right" vertical="center" wrapText="1"/>
    </xf>
    <xf numFmtId="176" fontId="10" fillId="0" borderId="10" xfId="2" applyNumberFormat="1" applyFont="1" applyBorder="1" applyAlignment="1">
      <alignment horizontal="right" vertical="center" wrapText="1"/>
    </xf>
    <xf numFmtId="2" fontId="10" fillId="0" borderId="10" xfId="2" applyNumberFormat="1" applyFont="1" applyBorder="1" applyAlignment="1">
      <alignment horizontal="right" vertical="center" wrapText="1"/>
    </xf>
    <xf numFmtId="176" fontId="10" fillId="0" borderId="11" xfId="2" applyNumberFormat="1" applyFont="1" applyBorder="1" applyAlignment="1">
      <alignment horizontal="right" vertical="center" wrapText="1"/>
    </xf>
    <xf numFmtId="0" fontId="10" fillId="0" borderId="11" xfId="2" applyFont="1" applyBorder="1" applyAlignment="1">
      <alignment horizontal="right" vertical="center" wrapText="1"/>
    </xf>
    <xf numFmtId="176" fontId="10" fillId="0" borderId="7" xfId="2" applyNumberFormat="1" applyFont="1" applyBorder="1" applyAlignment="1">
      <alignment horizontal="right" vertical="center" wrapText="1"/>
    </xf>
    <xf numFmtId="2" fontId="10" fillId="0" borderId="6" xfId="2" applyNumberFormat="1" applyFont="1" applyBorder="1" applyAlignment="1">
      <alignment horizontal="right" vertical="center" wrapText="1"/>
    </xf>
    <xf numFmtId="0" fontId="10" fillId="0" borderId="7" xfId="2" applyFont="1" applyBorder="1" applyAlignment="1">
      <alignment horizontal="right" vertical="center" wrapText="1"/>
    </xf>
    <xf numFmtId="176" fontId="10" fillId="0" borderId="6" xfId="2" applyNumberFormat="1" applyFont="1" applyBorder="1" applyAlignment="1">
      <alignment horizontal="right" vertical="center" wrapText="1"/>
    </xf>
    <xf numFmtId="2" fontId="10" fillId="0" borderId="7" xfId="2" applyNumberFormat="1" applyFont="1" applyBorder="1" applyAlignment="1">
      <alignment horizontal="right" vertical="center" wrapText="1"/>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5" fillId="0" borderId="0" xfId="0" applyFont="1" applyFill="1" applyAlignment="1">
      <alignment vertical="center" wrapText="1"/>
    </xf>
    <xf numFmtId="0" fontId="4" fillId="0" borderId="0" xfId="0" applyFont="1" applyAlignment="1"/>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1" fillId="0" borderId="2" xfId="2" applyFont="1" applyBorder="1" applyAlignment="1">
      <alignment horizontal="center" vertical="center" wrapText="1"/>
    </xf>
    <xf numFmtId="0" fontId="10" fillId="0" borderId="7" xfId="2" applyFont="1" applyBorder="1" applyAlignment="1">
      <alignment horizontal="center" vertical="center" wrapText="1"/>
    </xf>
    <xf numFmtId="44" fontId="10" fillId="0" borderId="9" xfId="2" applyNumberFormat="1" applyFont="1" applyFill="1" applyBorder="1" applyAlignment="1">
      <alignment horizontal="center" vertical="center" wrapText="1"/>
    </xf>
    <xf numFmtId="44" fontId="13" fillId="0" borderId="12" xfId="0" applyNumberFormat="1" applyFont="1" applyBorder="1" applyAlignment="1">
      <alignment horizontal="center" vertical="center" wrapText="1"/>
    </xf>
    <xf numFmtId="44" fontId="13" fillId="0" borderId="14" xfId="0" applyNumberFormat="1" applyFont="1" applyBorder="1" applyAlignment="1">
      <alignment horizontal="center" vertical="center" wrapText="1"/>
    </xf>
    <xf numFmtId="0" fontId="10" fillId="0" borderId="9" xfId="2"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4" xfId="0" applyFont="1" applyBorder="1" applyAlignment="1">
      <alignment horizontal="center" vertical="center" wrapText="1"/>
    </xf>
    <xf numFmtId="0" fontId="5" fillId="0" borderId="0" xfId="0" applyFont="1" applyFill="1" applyAlignment="1">
      <alignment horizontal="left" vertical="center"/>
    </xf>
    <xf numFmtId="0" fontId="4" fillId="0" borderId="1" xfId="0" applyFont="1" applyBorder="1" applyAlignment="1">
      <alignment horizontal="right" wrapText="1"/>
    </xf>
    <xf numFmtId="0" fontId="8"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5" fillId="0" borderId="0" xfId="0" applyFont="1" applyFill="1" applyAlignment="1">
      <alignment horizontal="left" vertical="center" wrapText="1"/>
    </xf>
    <xf numFmtId="0" fontId="8" fillId="0" borderId="0" xfId="2" applyFont="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3"/>
  <sheetViews>
    <sheetView tabSelected="1" topLeftCell="B1" zoomScale="118" zoomScaleNormal="118" workbookViewId="0">
      <selection activeCell="B18" sqref="B18"/>
    </sheetView>
  </sheetViews>
  <sheetFormatPr defaultColWidth="9" defaultRowHeight="15.75"/>
  <cols>
    <col min="1" max="1" width="8.75" style="3" customWidth="1"/>
    <col min="2" max="2" width="23.625" style="3" customWidth="1"/>
    <col min="3" max="3" width="9.5" style="3" hidden="1" customWidth="1"/>
    <col min="4" max="4" width="18.625" style="3" customWidth="1"/>
    <col min="5" max="5" width="12.625" style="3" customWidth="1"/>
    <col min="6" max="6" width="10.625" style="3" hidden="1" customWidth="1"/>
    <col min="7" max="7" width="18.625" style="3" customWidth="1"/>
    <col min="8" max="8" width="12.625" style="3" customWidth="1"/>
    <col min="9" max="9" width="18.625" style="3" customWidth="1"/>
    <col min="10" max="10" width="12.625" style="3" customWidth="1"/>
    <col min="11" max="12" width="9" style="3"/>
    <col min="13" max="13" width="12.625" style="3" bestFit="1" customWidth="1"/>
    <col min="14" max="16384" width="9" style="3"/>
  </cols>
  <sheetData>
    <row r="1" spans="2:13" ht="66" customHeight="1">
      <c r="B1" s="81" t="s">
        <v>40</v>
      </c>
      <c r="C1" s="81"/>
      <c r="D1" s="81"/>
      <c r="E1" s="81"/>
      <c r="F1" s="81"/>
      <c r="G1" s="81"/>
      <c r="H1" s="81"/>
      <c r="I1" s="81"/>
      <c r="J1" s="81"/>
    </row>
    <row r="2" spans="2:13" ht="43.5" hidden="1" customHeight="1">
      <c r="B2" s="13"/>
      <c r="C2" s="13"/>
      <c r="D2" s="13"/>
      <c r="E2" s="13"/>
      <c r="F2" s="13"/>
      <c r="G2" s="13"/>
      <c r="H2" s="13"/>
      <c r="I2" s="13"/>
      <c r="J2" s="13"/>
    </row>
    <row r="3" spans="2:13" ht="20.100000000000001" customHeight="1">
      <c r="J3" s="15" t="s">
        <v>38</v>
      </c>
    </row>
    <row r="4" spans="2:13" s="24" customFormat="1" ht="27" customHeight="1">
      <c r="B4" s="82" t="s">
        <v>51</v>
      </c>
      <c r="C4" s="84" t="s">
        <v>7</v>
      </c>
      <c r="D4" s="85"/>
      <c r="E4" s="86"/>
      <c r="F4" s="87" t="s">
        <v>8</v>
      </c>
      <c r="G4" s="88"/>
      <c r="H4" s="89"/>
      <c r="I4" s="79" t="s">
        <v>0</v>
      </c>
      <c r="J4" s="80"/>
    </row>
    <row r="5" spans="2:13" s="24" customFormat="1" ht="27" customHeight="1">
      <c r="B5" s="83"/>
      <c r="C5" s="4" t="s">
        <v>15</v>
      </c>
      <c r="D5" s="4" t="s">
        <v>1</v>
      </c>
      <c r="E5" s="22" t="s">
        <v>2</v>
      </c>
      <c r="F5" s="21" t="s">
        <v>15</v>
      </c>
      <c r="G5" s="21" t="s">
        <v>1</v>
      </c>
      <c r="H5" s="4" t="s">
        <v>2</v>
      </c>
      <c r="I5" s="8" t="s">
        <v>1</v>
      </c>
      <c r="J5" s="4" t="s">
        <v>3</v>
      </c>
    </row>
    <row r="6" spans="2:13" s="24" customFormat="1" ht="33" customHeight="1">
      <c r="B6" s="19" t="s">
        <v>16</v>
      </c>
      <c r="C6" s="19">
        <v>1500</v>
      </c>
      <c r="D6" s="25">
        <v>156173</v>
      </c>
      <c r="E6" s="26">
        <f>IF(D6=0,"_",IF($D$10=0,"_ ",ROUND(D6/$D$10*100,2)))</f>
        <v>29.91</v>
      </c>
      <c r="F6" s="27">
        <v>1502</v>
      </c>
      <c r="G6" s="28">
        <v>145221.22099999999</v>
      </c>
      <c r="H6" s="26">
        <f>IF(G6=0,"_",IF($G$10=0,"_ ",ROUND(G6/$G$10*100,2)))</f>
        <v>28.35</v>
      </c>
      <c r="I6" s="29">
        <f>D6-G6</f>
        <v>10951.77900000001</v>
      </c>
      <c r="J6" s="26">
        <f>IF(G6=0,"_",ROUND(I6/G6*100,2))</f>
        <v>7.54</v>
      </c>
      <c r="K6" s="30"/>
      <c r="M6" s="31"/>
    </row>
    <row r="7" spans="2:13" s="24" customFormat="1" ht="33" customHeight="1">
      <c r="B7" s="20" t="s">
        <v>17</v>
      </c>
      <c r="C7" s="20">
        <v>615</v>
      </c>
      <c r="D7" s="32">
        <v>49431</v>
      </c>
      <c r="E7" s="33">
        <f>IF(D7=0,"_",IF($D$10=0,"_ ",ROUND(D7/$D$10*100,2)))</f>
        <v>9.4700000000000006</v>
      </c>
      <c r="F7" s="34">
        <v>648</v>
      </c>
      <c r="G7" s="32">
        <v>56904</v>
      </c>
      <c r="H7" s="33">
        <f>IF(G7=0,"_",IF($G$10=0,"_ ",ROUND(G7/$G$10*100,2)))</f>
        <v>11.11</v>
      </c>
      <c r="I7" s="35">
        <f>D7-G7</f>
        <v>-7473</v>
      </c>
      <c r="J7" s="33">
        <f>IF(G7=0,"_",ROUND(I7/G7*100,2))</f>
        <v>-13.13</v>
      </c>
      <c r="K7" s="30"/>
    </row>
    <row r="8" spans="2:13" s="24" customFormat="1" ht="33" customHeight="1">
      <c r="B8" s="20" t="s">
        <v>18</v>
      </c>
      <c r="C8" s="20">
        <v>787</v>
      </c>
      <c r="D8" s="32">
        <v>312685</v>
      </c>
      <c r="E8" s="33">
        <f>IF(D8=0,"_",IF($D$10=0,"_ ",ROUND(D8/$D$10*100,2)))</f>
        <v>59.88</v>
      </c>
      <c r="F8" s="34">
        <v>788</v>
      </c>
      <c r="G8" s="32">
        <v>310038.63900000002</v>
      </c>
      <c r="H8" s="33">
        <f>IF(G8=0,"_",IF($G$10=0,"_ ",ROUND(G8/$G$10*100,2)))</f>
        <v>60.53</v>
      </c>
      <c r="I8" s="35">
        <f>D8-G8</f>
        <v>2646.3609999999753</v>
      </c>
      <c r="J8" s="33">
        <f>IF(G8=0,"_",ROUND(I8/G8*100,2))</f>
        <v>0.85</v>
      </c>
      <c r="K8" s="30"/>
    </row>
    <row r="9" spans="2:13" s="24" customFormat="1" ht="33" customHeight="1">
      <c r="B9" s="75" t="s">
        <v>41</v>
      </c>
      <c r="C9" s="36">
        <v>40</v>
      </c>
      <c r="D9" s="37">
        <v>3867</v>
      </c>
      <c r="E9" s="33">
        <f>IF(D9=0,"_",IF($D$10=0,"_ ",ROUND(D9/$D$10*100,2)))</f>
        <v>0.74</v>
      </c>
      <c r="F9" s="33">
        <v>1</v>
      </c>
      <c r="G9" s="37">
        <v>30.027000000000001</v>
      </c>
      <c r="H9" s="33">
        <v>0.01</v>
      </c>
      <c r="I9" s="38">
        <f>D9-G9</f>
        <v>3836.973</v>
      </c>
      <c r="J9" s="39">
        <f>IF(G9=0,"_",ROUND(I9/G9*100,2))</f>
        <v>12778.41</v>
      </c>
      <c r="K9" s="30"/>
    </row>
    <row r="10" spans="2:13" s="24" customFormat="1" ht="33" customHeight="1">
      <c r="B10" s="4" t="s">
        <v>19</v>
      </c>
      <c r="C10" s="4">
        <v>2942</v>
      </c>
      <c r="D10" s="40">
        <v>522156</v>
      </c>
      <c r="E10" s="41">
        <f>IF(D10=0,"_",IF($D$10=0,"_ ",ROUND(D10/$D$10*100,2)))</f>
        <v>100</v>
      </c>
      <c r="F10" s="41">
        <v>2939</v>
      </c>
      <c r="G10" s="40">
        <v>512194.41100000002</v>
      </c>
      <c r="H10" s="41">
        <f>IF(G10=0,"_",IF($G$10=0,"_ ",ROUND(G10/$G$10*100,2)))</f>
        <v>100</v>
      </c>
      <c r="I10" s="42">
        <f>D10-G10</f>
        <v>9961.5889999999781</v>
      </c>
      <c r="J10" s="41">
        <f>IF(G10=0,"_",ROUND(I10/G10*100,2))</f>
        <v>1.94</v>
      </c>
    </row>
    <row r="11" spans="2:13" ht="15.75" customHeight="1">
      <c r="B11" s="1" t="s">
        <v>4</v>
      </c>
      <c r="C11" s="1"/>
    </row>
    <row r="12" spans="2:13" ht="15.75" customHeight="1">
      <c r="B12" s="1" t="s">
        <v>42</v>
      </c>
      <c r="C12" s="1"/>
    </row>
    <row r="13" spans="2:13" ht="15.75" customHeight="1">
      <c r="B13" s="1"/>
      <c r="C13" s="1"/>
      <c r="D13" s="5"/>
    </row>
  </sheetData>
  <mergeCells count="5">
    <mergeCell ref="I4:J4"/>
    <mergeCell ref="B1:J1"/>
    <mergeCell ref="B4:B5"/>
    <mergeCell ref="C4:E4"/>
    <mergeCell ref="F4:H4"/>
  </mergeCells>
  <phoneticPr fontId="2"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zoomScale="95" zoomScaleNormal="95" zoomScaleSheetLayoutView="100" workbookViewId="0">
      <selection activeCell="M9" sqref="M9"/>
    </sheetView>
  </sheetViews>
  <sheetFormatPr defaultColWidth="9" defaultRowHeight="15.75"/>
  <cols>
    <col min="1" max="1" width="35.625" style="10" customWidth="1"/>
    <col min="2" max="2" width="8.625" style="10" customWidth="1"/>
    <col min="3" max="3" width="18.625" style="10" customWidth="1"/>
    <col min="4" max="4" width="10.625" style="10" customWidth="1"/>
    <col min="5" max="5" width="8.625" style="10" customWidth="1"/>
    <col min="6" max="6" width="18.625" style="10" customWidth="1"/>
    <col min="7" max="7" width="10.625" style="10" customWidth="1"/>
    <col min="8" max="8" width="18.625" style="10" customWidth="1"/>
    <col min="9" max="9" width="10.625" style="10" customWidth="1"/>
    <col min="10" max="16384" width="9" style="10"/>
  </cols>
  <sheetData>
    <row r="1" spans="1:12" s="2" customFormat="1" ht="36" customHeight="1">
      <c r="A1" s="92" t="s">
        <v>44</v>
      </c>
      <c r="B1" s="92"/>
      <c r="C1" s="92"/>
      <c r="D1" s="92"/>
      <c r="E1" s="92"/>
      <c r="F1" s="92"/>
      <c r="G1" s="92"/>
      <c r="H1" s="92"/>
      <c r="I1" s="92"/>
    </row>
    <row r="2" spans="1:12" ht="30.75" customHeight="1">
      <c r="A2" s="91" t="s">
        <v>5</v>
      </c>
      <c r="B2" s="91"/>
      <c r="C2" s="91"/>
      <c r="D2" s="91"/>
      <c r="E2" s="91"/>
      <c r="F2" s="91"/>
      <c r="G2" s="91"/>
      <c r="H2" s="91"/>
      <c r="I2" s="91"/>
    </row>
    <row r="3" spans="1:12" s="43" customFormat="1" ht="24" customHeight="1">
      <c r="A3" s="96" t="s">
        <v>20</v>
      </c>
      <c r="B3" s="93" t="s">
        <v>9</v>
      </c>
      <c r="C3" s="94"/>
      <c r="D3" s="95"/>
      <c r="E3" s="93" t="s">
        <v>10</v>
      </c>
      <c r="F3" s="94"/>
      <c r="G3" s="95"/>
      <c r="H3" s="93" t="s">
        <v>21</v>
      </c>
      <c r="I3" s="95"/>
    </row>
    <row r="4" spans="1:12" s="43" customFormat="1" ht="24" customHeight="1">
      <c r="A4" s="97"/>
      <c r="B4" s="44" t="s">
        <v>22</v>
      </c>
      <c r="C4" s="44" t="s">
        <v>23</v>
      </c>
      <c r="D4" s="45" t="s">
        <v>2</v>
      </c>
      <c r="E4" s="44" t="s">
        <v>22</v>
      </c>
      <c r="F4" s="44" t="s">
        <v>23</v>
      </c>
      <c r="G4" s="45" t="s">
        <v>2</v>
      </c>
      <c r="H4" s="44" t="s">
        <v>23</v>
      </c>
      <c r="I4" s="45" t="s">
        <v>3</v>
      </c>
    </row>
    <row r="5" spans="1:12" s="43" customFormat="1" ht="32.1" customHeight="1">
      <c r="A5" s="46" t="s">
        <v>24</v>
      </c>
      <c r="B5" s="47">
        <v>1</v>
      </c>
      <c r="C5" s="48">
        <v>115777</v>
      </c>
      <c r="D5" s="49">
        <v>22.17</v>
      </c>
      <c r="E5" s="47">
        <v>1</v>
      </c>
      <c r="F5" s="48">
        <v>116322</v>
      </c>
      <c r="G5" s="49">
        <v>22.71</v>
      </c>
      <c r="H5" s="48">
        <f>C5-F5</f>
        <v>-545</v>
      </c>
      <c r="I5" s="50">
        <f>H5/F5*100</f>
        <v>-0.46852701982428085</v>
      </c>
      <c r="L5" s="51"/>
    </row>
    <row r="6" spans="1:12" s="43" customFormat="1" ht="32.1" customHeight="1">
      <c r="A6" s="46" t="s">
        <v>25</v>
      </c>
      <c r="B6" s="47">
        <v>2</v>
      </c>
      <c r="C6" s="48">
        <v>59483</v>
      </c>
      <c r="D6" s="49">
        <v>11.39</v>
      </c>
      <c r="E6" s="47">
        <v>2</v>
      </c>
      <c r="F6" s="48">
        <v>58769</v>
      </c>
      <c r="G6" s="49">
        <v>11.47</v>
      </c>
      <c r="H6" s="48">
        <f t="shared" ref="H6:H14" si="0">C6-F6</f>
        <v>714</v>
      </c>
      <c r="I6" s="50">
        <f t="shared" ref="I6:I14" si="1">H6/F6*100</f>
        <v>1.214926236621348</v>
      </c>
      <c r="L6" s="51"/>
    </row>
    <row r="7" spans="1:12" s="43" customFormat="1" ht="32.1" customHeight="1">
      <c r="A7" s="52" t="s">
        <v>26</v>
      </c>
      <c r="B7" s="47">
        <v>3</v>
      </c>
      <c r="C7" s="48">
        <v>42310</v>
      </c>
      <c r="D7" s="49">
        <v>8.1</v>
      </c>
      <c r="E7" s="47">
        <v>3</v>
      </c>
      <c r="F7" s="48">
        <v>43009</v>
      </c>
      <c r="G7" s="49">
        <v>8.4</v>
      </c>
      <c r="H7" s="48">
        <f t="shared" si="0"/>
        <v>-699</v>
      </c>
      <c r="I7" s="50">
        <f t="shared" si="1"/>
        <v>-1.6252412285800648</v>
      </c>
      <c r="L7" s="51"/>
    </row>
    <row r="8" spans="1:12" s="43" customFormat="1" ht="32.1" customHeight="1">
      <c r="A8" s="46" t="s">
        <v>27</v>
      </c>
      <c r="B8" s="47">
        <v>4</v>
      </c>
      <c r="C8" s="48">
        <v>37616</v>
      </c>
      <c r="D8" s="49">
        <v>7.2</v>
      </c>
      <c r="E8" s="47">
        <v>4</v>
      </c>
      <c r="F8" s="48">
        <v>36171</v>
      </c>
      <c r="G8" s="49">
        <v>7.06</v>
      </c>
      <c r="H8" s="48">
        <f t="shared" si="0"/>
        <v>1445</v>
      </c>
      <c r="I8" s="50">
        <f t="shared" si="1"/>
        <v>3.9949130518924001</v>
      </c>
      <c r="L8" s="51"/>
    </row>
    <row r="9" spans="1:12" s="43" customFormat="1" ht="32.1" customHeight="1">
      <c r="A9" s="46" t="s">
        <v>28</v>
      </c>
      <c r="B9" s="47">
        <v>5</v>
      </c>
      <c r="C9" s="48">
        <v>36694</v>
      </c>
      <c r="D9" s="49">
        <v>7.03</v>
      </c>
      <c r="E9" s="47">
        <v>5</v>
      </c>
      <c r="F9" s="48">
        <v>33745</v>
      </c>
      <c r="G9" s="49">
        <v>6.59</v>
      </c>
      <c r="H9" s="48">
        <f t="shared" si="0"/>
        <v>2949</v>
      </c>
      <c r="I9" s="50">
        <f t="shared" si="1"/>
        <v>8.7390724551785457</v>
      </c>
      <c r="L9" s="51"/>
    </row>
    <row r="10" spans="1:12" s="43" customFormat="1" ht="32.1" customHeight="1">
      <c r="A10" s="46" t="s">
        <v>29</v>
      </c>
      <c r="B10" s="47">
        <v>6</v>
      </c>
      <c r="C10" s="48">
        <v>26448</v>
      </c>
      <c r="D10" s="49">
        <v>5.07</v>
      </c>
      <c r="E10" s="47">
        <v>6</v>
      </c>
      <c r="F10" s="48">
        <v>25176</v>
      </c>
      <c r="G10" s="49">
        <v>4.92</v>
      </c>
      <c r="H10" s="48">
        <f t="shared" si="0"/>
        <v>1272</v>
      </c>
      <c r="I10" s="50">
        <f t="shared" si="1"/>
        <v>5.0524308865586276</v>
      </c>
      <c r="L10" s="51"/>
    </row>
    <row r="11" spans="1:12" s="43" customFormat="1" ht="32.1" customHeight="1">
      <c r="A11" s="52" t="s">
        <v>30</v>
      </c>
      <c r="B11" s="53">
        <v>7</v>
      </c>
      <c r="C11" s="48">
        <v>18982</v>
      </c>
      <c r="D11" s="49">
        <v>3.64</v>
      </c>
      <c r="E11" s="53">
        <v>8</v>
      </c>
      <c r="F11" s="48">
        <v>16932</v>
      </c>
      <c r="G11" s="49">
        <v>3.31</v>
      </c>
      <c r="H11" s="48">
        <f t="shared" si="0"/>
        <v>2050</v>
      </c>
      <c r="I11" s="50">
        <f t="shared" si="1"/>
        <v>12.107252539570045</v>
      </c>
      <c r="L11" s="51"/>
    </row>
    <row r="12" spans="1:12" s="43" customFormat="1" ht="32.1" customHeight="1">
      <c r="A12" s="46" t="s">
        <v>31</v>
      </c>
      <c r="B12" s="53">
        <v>8</v>
      </c>
      <c r="C12" s="48">
        <v>18345</v>
      </c>
      <c r="D12" s="49">
        <v>3.51</v>
      </c>
      <c r="E12" s="53">
        <v>7</v>
      </c>
      <c r="F12" s="48">
        <v>18948</v>
      </c>
      <c r="G12" s="49">
        <v>3.7</v>
      </c>
      <c r="H12" s="48">
        <f t="shared" si="0"/>
        <v>-603</v>
      </c>
      <c r="I12" s="50">
        <f t="shared" si="1"/>
        <v>-3.1823939202026601</v>
      </c>
      <c r="L12" s="51"/>
    </row>
    <row r="13" spans="1:12" s="43" customFormat="1" ht="32.1" customHeight="1">
      <c r="A13" s="46" t="s">
        <v>32</v>
      </c>
      <c r="B13" s="47">
        <v>9</v>
      </c>
      <c r="C13" s="48">
        <v>16756</v>
      </c>
      <c r="D13" s="49">
        <v>3.21</v>
      </c>
      <c r="E13" s="47">
        <v>9</v>
      </c>
      <c r="F13" s="48">
        <v>14861</v>
      </c>
      <c r="G13" s="49">
        <v>2.9</v>
      </c>
      <c r="H13" s="48">
        <f t="shared" si="0"/>
        <v>1895</v>
      </c>
      <c r="I13" s="50">
        <f t="shared" si="1"/>
        <v>12.751497207455756</v>
      </c>
      <c r="L13" s="51"/>
    </row>
    <row r="14" spans="1:12" s="43" customFormat="1" ht="32.1" customHeight="1">
      <c r="A14" s="46" t="s">
        <v>33</v>
      </c>
      <c r="B14" s="47">
        <v>10</v>
      </c>
      <c r="C14" s="48">
        <v>15129</v>
      </c>
      <c r="D14" s="49">
        <v>2.9</v>
      </c>
      <c r="E14" s="47">
        <v>10</v>
      </c>
      <c r="F14" s="48">
        <v>14559</v>
      </c>
      <c r="G14" s="49">
        <v>2.84</v>
      </c>
      <c r="H14" s="48">
        <f t="shared" si="0"/>
        <v>570</v>
      </c>
      <c r="I14" s="50">
        <f t="shared" si="1"/>
        <v>3.9151040593447353</v>
      </c>
      <c r="L14" s="51"/>
    </row>
    <row r="15" spans="1:12" s="43" customFormat="1" ht="32.1" customHeight="1">
      <c r="A15" s="54" t="s">
        <v>34</v>
      </c>
      <c r="B15" s="54"/>
      <c r="C15" s="55">
        <f>SUM(C5:C14)</f>
        <v>387540</v>
      </c>
      <c r="D15" s="56">
        <f>SUM(D5:D14)</f>
        <v>74.220000000000013</v>
      </c>
      <c r="E15" s="54"/>
      <c r="F15" s="55">
        <f>SUM(F5:F14)</f>
        <v>378492</v>
      </c>
      <c r="G15" s="56">
        <f>SUM(G5:G14)</f>
        <v>73.90000000000002</v>
      </c>
      <c r="H15" s="57">
        <f>C15-F15</f>
        <v>9048</v>
      </c>
      <c r="I15" s="58">
        <f>IF(F15=0,"_",ROUND(H15/F15*100,2))</f>
        <v>2.39</v>
      </c>
      <c r="J15" s="59"/>
      <c r="K15" s="60"/>
      <c r="L15" s="51"/>
    </row>
    <row r="16" spans="1:12">
      <c r="A16" s="12" t="s">
        <v>6</v>
      </c>
      <c r="D16" s="11"/>
    </row>
    <row r="17" spans="1:9" s="3" customFormat="1" ht="15.75" customHeight="1">
      <c r="A17" s="90" t="s">
        <v>42</v>
      </c>
      <c r="B17" s="90"/>
      <c r="C17" s="90"/>
      <c r="D17" s="90"/>
      <c r="E17" s="90"/>
      <c r="F17" s="90"/>
      <c r="G17" s="90"/>
      <c r="H17" s="90"/>
      <c r="I17" s="90"/>
    </row>
    <row r="18" spans="1:9">
      <c r="A18" s="1" t="s">
        <v>45</v>
      </c>
    </row>
  </sheetData>
  <mergeCells count="7">
    <mergeCell ref="A17:I17"/>
    <mergeCell ref="A2:I2"/>
    <mergeCell ref="A1:I1"/>
    <mergeCell ref="B3:D3"/>
    <mergeCell ref="E3:G3"/>
    <mergeCell ref="H3:I3"/>
    <mergeCell ref="A3:A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
  <sheetViews>
    <sheetView topLeftCell="B1" zoomScale="90" zoomScaleNormal="90" workbookViewId="0">
      <selection activeCell="B4" sqref="B4:B5"/>
    </sheetView>
  </sheetViews>
  <sheetFormatPr defaultColWidth="9" defaultRowHeight="15.75"/>
  <cols>
    <col min="1" max="1" width="0" style="6" hidden="1" customWidth="1"/>
    <col min="2" max="2" width="23.625" style="6" customWidth="1"/>
    <col min="3" max="3" width="9.5" style="6" hidden="1" customWidth="1"/>
    <col min="4" max="4" width="18.625" style="6" customWidth="1"/>
    <col min="5" max="5" width="12.625" style="6" customWidth="1"/>
    <col min="6" max="6" width="10.625" style="6" hidden="1" customWidth="1"/>
    <col min="7" max="7" width="18.625" style="6" customWidth="1"/>
    <col min="8" max="8" width="12.625" style="6" customWidth="1"/>
    <col min="9" max="9" width="18.625" style="6" customWidth="1"/>
    <col min="10" max="10" width="12.625" style="6" customWidth="1"/>
    <col min="11" max="16384" width="9" style="6"/>
  </cols>
  <sheetData>
    <row r="1" spans="2:10" ht="53.25" customHeight="1">
      <c r="B1" s="99" t="s">
        <v>43</v>
      </c>
      <c r="C1" s="99"/>
      <c r="D1" s="99"/>
      <c r="E1" s="99"/>
      <c r="F1" s="99"/>
      <c r="G1" s="99"/>
      <c r="H1" s="99"/>
      <c r="I1" s="99"/>
      <c r="J1" s="99"/>
    </row>
    <row r="2" spans="2:10" ht="53.25" hidden="1" customHeight="1">
      <c r="B2" s="14"/>
      <c r="C2" s="14"/>
      <c r="D2" s="14"/>
      <c r="E2" s="14"/>
      <c r="F2" s="14"/>
      <c r="G2" s="14"/>
      <c r="H2" s="14"/>
      <c r="I2" s="14"/>
      <c r="J2" s="14"/>
    </row>
    <row r="3" spans="2:10" ht="20.100000000000001" customHeight="1">
      <c r="B3" s="103" t="s">
        <v>38</v>
      </c>
      <c r="C3" s="103"/>
      <c r="D3" s="103"/>
      <c r="E3" s="103"/>
      <c r="F3" s="103"/>
      <c r="G3" s="103"/>
      <c r="H3" s="103"/>
      <c r="I3" s="103"/>
      <c r="J3" s="103"/>
    </row>
    <row r="4" spans="2:10" s="61" customFormat="1" ht="27" customHeight="1">
      <c r="B4" s="82" t="s">
        <v>51</v>
      </c>
      <c r="C4" s="102" t="s">
        <v>11</v>
      </c>
      <c r="D4" s="88"/>
      <c r="E4" s="89"/>
      <c r="F4" s="102" t="s">
        <v>12</v>
      </c>
      <c r="G4" s="88"/>
      <c r="H4" s="89"/>
      <c r="I4" s="100" t="s">
        <v>0</v>
      </c>
      <c r="J4" s="101"/>
    </row>
    <row r="5" spans="2:10" s="61" customFormat="1" ht="27" customHeight="1">
      <c r="B5" s="83"/>
      <c r="C5" s="23" t="s">
        <v>15</v>
      </c>
      <c r="D5" s="7" t="s">
        <v>1</v>
      </c>
      <c r="E5" s="23" t="s">
        <v>2</v>
      </c>
      <c r="F5" s="23" t="s">
        <v>15</v>
      </c>
      <c r="G5" s="7" t="s">
        <v>1</v>
      </c>
      <c r="H5" s="23" t="s">
        <v>2</v>
      </c>
      <c r="I5" s="9" t="s">
        <v>1</v>
      </c>
      <c r="J5" s="7" t="s">
        <v>3</v>
      </c>
    </row>
    <row r="6" spans="2:10" s="61" customFormat="1" ht="39" customHeight="1">
      <c r="B6" s="16" t="s">
        <v>16</v>
      </c>
      <c r="C6" s="16">
        <v>1306</v>
      </c>
      <c r="D6" s="62">
        <v>155518</v>
      </c>
      <c r="E6" s="63">
        <f>IF(D$10=0,"_",ROUND(D6/D$10 * 100,2))</f>
        <v>30.94</v>
      </c>
      <c r="F6" s="63">
        <v>1300</v>
      </c>
      <c r="G6" s="62">
        <v>143361.34700000001</v>
      </c>
      <c r="H6" s="63">
        <f>IF(G$10=0,"_",ROUND(G6/G$10 * 100,2))</f>
        <v>29.17</v>
      </c>
      <c r="I6" s="64">
        <f>D6-G6</f>
        <v>12156.652999999991</v>
      </c>
      <c r="J6" s="65">
        <f t="shared" ref="J6:J8" si="0">IF(G6=0,"_",ROUND(I6/G6*100,2))</f>
        <v>8.48</v>
      </c>
    </row>
    <row r="7" spans="2:10" s="61" customFormat="1" ht="39" customHeight="1">
      <c r="B7" s="17" t="s">
        <v>17</v>
      </c>
      <c r="C7" s="17">
        <v>541</v>
      </c>
      <c r="D7" s="66">
        <v>56062</v>
      </c>
      <c r="E7" s="67">
        <f>IF(D$10=0,"_",ROUND(D7/D$10 * 100,2))</f>
        <v>11.15</v>
      </c>
      <c r="F7" s="67">
        <v>570</v>
      </c>
      <c r="G7" s="66">
        <v>61229.95</v>
      </c>
      <c r="H7" s="67">
        <f>IF(G$10=0,"_",ROUND(G7/G$10 * 100,2))</f>
        <v>12.46</v>
      </c>
      <c r="I7" s="68">
        <f t="shared" ref="I7:I8" si="1">D7-G7</f>
        <v>-5167.9499999999971</v>
      </c>
      <c r="J7" s="69">
        <f t="shared" si="0"/>
        <v>-8.44</v>
      </c>
    </row>
    <row r="8" spans="2:10" s="61" customFormat="1" ht="39" customHeight="1">
      <c r="B8" s="17" t="s">
        <v>18</v>
      </c>
      <c r="C8" s="17">
        <v>838</v>
      </c>
      <c r="D8" s="66">
        <v>287099</v>
      </c>
      <c r="E8" s="67">
        <f>IF(D$10=0,"_",ROUND(D8/D$10 * 100,2))</f>
        <v>57.12</v>
      </c>
      <c r="F8" s="67">
        <v>831</v>
      </c>
      <c r="G8" s="66">
        <v>286889.94699999999</v>
      </c>
      <c r="H8" s="67">
        <f>IF(G$10=0,"_",ROUND(G8/G$10 * 100,2))</f>
        <v>58.37</v>
      </c>
      <c r="I8" s="68">
        <f t="shared" si="1"/>
        <v>209.05300000001444</v>
      </c>
      <c r="J8" s="69">
        <f t="shared" si="0"/>
        <v>7.0000000000000007E-2</v>
      </c>
    </row>
    <row r="9" spans="2:10" s="61" customFormat="1" ht="30" customHeight="1">
      <c r="B9" s="76" t="s">
        <v>46</v>
      </c>
      <c r="C9" s="18">
        <v>39</v>
      </c>
      <c r="D9" s="70">
        <v>3953</v>
      </c>
      <c r="E9" s="71">
        <f>IF(D$10=0,"_",ROUND(D9/D$10 * 100,2))</f>
        <v>0.79</v>
      </c>
      <c r="F9" s="71">
        <v>0</v>
      </c>
      <c r="G9" s="70">
        <v>0</v>
      </c>
      <c r="H9" s="71">
        <v>0</v>
      </c>
      <c r="I9" s="70">
        <v>3953</v>
      </c>
      <c r="J9" s="72" t="s">
        <v>13</v>
      </c>
    </row>
    <row r="10" spans="2:10" s="61" customFormat="1" ht="30" customHeight="1">
      <c r="B10" s="23" t="s">
        <v>35</v>
      </c>
      <c r="C10" s="18">
        <v>2724</v>
      </c>
      <c r="D10" s="73">
        <v>502632</v>
      </c>
      <c r="E10" s="74">
        <f>IF(D$10=0,"_",ROUND(D10/D$10 * 100,2))</f>
        <v>100</v>
      </c>
      <c r="F10" s="71">
        <v>2701</v>
      </c>
      <c r="G10" s="73">
        <f>SUM(G6:G9)</f>
        <v>491481.24400000001</v>
      </c>
      <c r="H10" s="74">
        <f>IF(G$10=0,"_",ROUND(G10/G$10 * 100,2))</f>
        <v>100</v>
      </c>
      <c r="I10" s="73">
        <f>D10-G10</f>
        <v>11150.755999999994</v>
      </c>
      <c r="J10" s="72">
        <f>IF(G10=0,"_",ROUND(I10/G10*100,2))</f>
        <v>2.27</v>
      </c>
    </row>
    <row r="11" spans="2:10" s="3" customFormat="1">
      <c r="B11" s="1" t="s">
        <v>4</v>
      </c>
      <c r="C11" s="1"/>
    </row>
    <row r="12" spans="2:10" s="3" customFormat="1" ht="36" customHeight="1">
      <c r="B12" s="98" t="s">
        <v>50</v>
      </c>
      <c r="C12" s="98"/>
      <c r="D12" s="98"/>
      <c r="E12" s="98"/>
      <c r="F12" s="98"/>
      <c r="G12" s="98"/>
      <c r="H12" s="98"/>
      <c r="I12" s="98"/>
      <c r="J12" s="98"/>
    </row>
    <row r="13" spans="2:10" s="3" customFormat="1" ht="16.5">
      <c r="B13" s="1" t="s">
        <v>39</v>
      </c>
      <c r="C13" s="1"/>
      <c r="D13" s="5"/>
    </row>
    <row r="14" spans="2:10">
      <c r="B14" s="1"/>
      <c r="C14" s="1"/>
    </row>
  </sheetData>
  <mergeCells count="7">
    <mergeCell ref="B12:J12"/>
    <mergeCell ref="B1:J1"/>
    <mergeCell ref="B4:B5"/>
    <mergeCell ref="I4:J4"/>
    <mergeCell ref="C4:E4"/>
    <mergeCell ref="F4:H4"/>
    <mergeCell ref="B3:J3"/>
  </mergeCells>
  <phoneticPr fontId="2"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view="pageBreakPreview" zoomScaleNormal="102" zoomScaleSheetLayoutView="100" workbookViewId="0">
      <selection activeCell="C11" sqref="C11"/>
    </sheetView>
  </sheetViews>
  <sheetFormatPr defaultColWidth="9" defaultRowHeight="15.75"/>
  <cols>
    <col min="1" max="1" width="35.625" style="10" customWidth="1"/>
    <col min="2" max="2" width="8.625" style="10" customWidth="1"/>
    <col min="3" max="3" width="18.625" style="10" customWidth="1"/>
    <col min="4" max="4" width="10.625" style="10" customWidth="1"/>
    <col min="5" max="5" width="8.625" style="10" customWidth="1"/>
    <col min="6" max="6" width="18.625" style="10" customWidth="1"/>
    <col min="7" max="7" width="10.625" style="10" customWidth="1"/>
    <col min="8" max="8" width="18.625" style="10" customWidth="1"/>
    <col min="9" max="9" width="10.625" style="10" customWidth="1"/>
    <col min="10" max="16384" width="9" style="10"/>
  </cols>
  <sheetData>
    <row r="1" spans="1:11" s="2" customFormat="1" ht="36" customHeight="1">
      <c r="A1" s="92" t="s">
        <v>47</v>
      </c>
      <c r="B1" s="92"/>
      <c r="C1" s="92"/>
      <c r="D1" s="92"/>
      <c r="E1" s="92"/>
      <c r="F1" s="92"/>
      <c r="G1" s="92"/>
      <c r="H1" s="92"/>
      <c r="I1" s="92"/>
    </row>
    <row r="2" spans="1:11" s="78" customFormat="1" ht="30.75" customHeight="1">
      <c r="A2" s="91" t="s">
        <v>5</v>
      </c>
      <c r="B2" s="91"/>
      <c r="C2" s="91"/>
      <c r="D2" s="91"/>
      <c r="E2" s="91"/>
      <c r="F2" s="91"/>
      <c r="G2" s="91"/>
      <c r="H2" s="91"/>
      <c r="I2" s="91"/>
    </row>
    <row r="3" spans="1:11" s="43" customFormat="1" ht="24" customHeight="1">
      <c r="A3" s="96" t="s">
        <v>20</v>
      </c>
      <c r="B3" s="93" t="s">
        <v>11</v>
      </c>
      <c r="C3" s="94"/>
      <c r="D3" s="95"/>
      <c r="E3" s="93" t="s">
        <v>14</v>
      </c>
      <c r="F3" s="94"/>
      <c r="G3" s="95"/>
      <c r="H3" s="93" t="s">
        <v>21</v>
      </c>
      <c r="I3" s="95"/>
    </row>
    <row r="4" spans="1:11" s="43" customFormat="1" ht="24" customHeight="1">
      <c r="A4" s="97"/>
      <c r="B4" s="44" t="s">
        <v>22</v>
      </c>
      <c r="C4" s="44" t="s">
        <v>23</v>
      </c>
      <c r="D4" s="45" t="s">
        <v>2</v>
      </c>
      <c r="E4" s="44" t="s">
        <v>22</v>
      </c>
      <c r="F4" s="44" t="s">
        <v>23</v>
      </c>
      <c r="G4" s="45" t="s">
        <v>2</v>
      </c>
      <c r="H4" s="44" t="s">
        <v>23</v>
      </c>
      <c r="I4" s="45" t="s">
        <v>3</v>
      </c>
    </row>
    <row r="5" spans="1:11" s="43" customFormat="1" ht="32.1" customHeight="1">
      <c r="A5" s="46" t="s">
        <v>24</v>
      </c>
      <c r="B5" s="47">
        <v>1</v>
      </c>
      <c r="C5" s="48">
        <v>109262</v>
      </c>
      <c r="D5" s="49">
        <v>21.74</v>
      </c>
      <c r="E5" s="47">
        <v>1</v>
      </c>
      <c r="F5" s="48">
        <v>110226</v>
      </c>
      <c r="G5" s="49">
        <v>22.43</v>
      </c>
      <c r="H5" s="48">
        <f>C5-F5</f>
        <v>-964</v>
      </c>
      <c r="I5" s="50">
        <f>H5/F5*100</f>
        <v>-0.87456679912180435</v>
      </c>
    </row>
    <row r="6" spans="1:11" s="43" customFormat="1" ht="32.1" customHeight="1">
      <c r="A6" s="46" t="s">
        <v>25</v>
      </c>
      <c r="B6" s="47">
        <v>2</v>
      </c>
      <c r="C6" s="48">
        <v>70986</v>
      </c>
      <c r="D6" s="49">
        <v>14.12</v>
      </c>
      <c r="E6" s="47">
        <v>2</v>
      </c>
      <c r="F6" s="48">
        <v>70846</v>
      </c>
      <c r="G6" s="49">
        <v>14.41</v>
      </c>
      <c r="H6" s="48">
        <f t="shared" ref="H6:H14" si="0">C6-F6</f>
        <v>140</v>
      </c>
      <c r="I6" s="50">
        <f t="shared" ref="I6:I14" si="1">H6/F6*100</f>
        <v>0.19761172119809162</v>
      </c>
    </row>
    <row r="7" spans="1:11" s="43" customFormat="1" ht="32.1" customHeight="1">
      <c r="A7" s="52" t="s">
        <v>26</v>
      </c>
      <c r="B7" s="47">
        <v>3</v>
      </c>
      <c r="C7" s="48">
        <v>41428</v>
      </c>
      <c r="D7" s="49">
        <v>8.24</v>
      </c>
      <c r="E7" s="47">
        <v>3</v>
      </c>
      <c r="F7" s="48">
        <v>42270</v>
      </c>
      <c r="G7" s="49">
        <v>8.6</v>
      </c>
      <c r="H7" s="48">
        <f t="shared" si="0"/>
        <v>-842</v>
      </c>
      <c r="I7" s="50">
        <f t="shared" si="1"/>
        <v>-1.9919564703099124</v>
      </c>
    </row>
    <row r="8" spans="1:11" s="43" customFormat="1" ht="32.1" customHeight="1">
      <c r="A8" s="46" t="s">
        <v>28</v>
      </c>
      <c r="B8" s="47">
        <v>4</v>
      </c>
      <c r="C8" s="48">
        <v>40886</v>
      </c>
      <c r="D8" s="49">
        <v>8.14</v>
      </c>
      <c r="E8" s="47">
        <v>4</v>
      </c>
      <c r="F8" s="48">
        <v>36526</v>
      </c>
      <c r="G8" s="49">
        <v>7.43</v>
      </c>
      <c r="H8" s="48">
        <f t="shared" si="0"/>
        <v>4360</v>
      </c>
      <c r="I8" s="50">
        <f t="shared" si="1"/>
        <v>11.936702622789246</v>
      </c>
    </row>
    <row r="9" spans="1:11" s="43" customFormat="1" ht="32.1" customHeight="1">
      <c r="A9" s="46" t="s">
        <v>27</v>
      </c>
      <c r="B9" s="47">
        <v>5</v>
      </c>
      <c r="C9" s="48">
        <v>26459</v>
      </c>
      <c r="D9" s="49">
        <v>5.26</v>
      </c>
      <c r="E9" s="47">
        <v>5</v>
      </c>
      <c r="F9" s="48">
        <v>26223</v>
      </c>
      <c r="G9" s="49">
        <v>5.34</v>
      </c>
      <c r="H9" s="48">
        <f t="shared" si="0"/>
        <v>236</v>
      </c>
      <c r="I9" s="50">
        <f t="shared" si="1"/>
        <v>0.89997330587652058</v>
      </c>
    </row>
    <row r="10" spans="1:11" s="43" customFormat="1" ht="32.1" customHeight="1">
      <c r="A10" s="46" t="s">
        <v>29</v>
      </c>
      <c r="B10" s="47">
        <v>6</v>
      </c>
      <c r="C10" s="48">
        <v>23242</v>
      </c>
      <c r="D10" s="49">
        <v>4.62</v>
      </c>
      <c r="E10" s="47">
        <v>6</v>
      </c>
      <c r="F10" s="48">
        <v>21240</v>
      </c>
      <c r="G10" s="49">
        <v>4.32</v>
      </c>
      <c r="H10" s="48">
        <f t="shared" si="0"/>
        <v>2002</v>
      </c>
      <c r="I10" s="50">
        <f t="shared" si="1"/>
        <v>9.4256120527306972</v>
      </c>
    </row>
    <row r="11" spans="1:11" s="43" customFormat="1" ht="32.1" customHeight="1">
      <c r="A11" s="52" t="s">
        <v>36</v>
      </c>
      <c r="B11" s="47">
        <v>7</v>
      </c>
      <c r="C11" s="48">
        <v>16824</v>
      </c>
      <c r="D11" s="49">
        <v>3.35</v>
      </c>
      <c r="E11" s="47">
        <v>7</v>
      </c>
      <c r="F11" s="48">
        <v>16428</v>
      </c>
      <c r="G11" s="49">
        <v>3.34</v>
      </c>
      <c r="H11" s="48">
        <f t="shared" si="0"/>
        <v>396</v>
      </c>
      <c r="I11" s="50">
        <f t="shared" si="1"/>
        <v>2.4105186267348429</v>
      </c>
    </row>
    <row r="12" spans="1:11" s="43" customFormat="1" ht="32.1" customHeight="1">
      <c r="A12" s="46" t="s">
        <v>31</v>
      </c>
      <c r="B12" s="47">
        <v>8</v>
      </c>
      <c r="C12" s="48">
        <v>15924</v>
      </c>
      <c r="D12" s="49">
        <v>3.17</v>
      </c>
      <c r="E12" s="47">
        <v>8</v>
      </c>
      <c r="F12" s="48">
        <v>15940</v>
      </c>
      <c r="G12" s="49">
        <v>3.24</v>
      </c>
      <c r="H12" s="48">
        <f t="shared" si="0"/>
        <v>-16</v>
      </c>
      <c r="I12" s="50">
        <f t="shared" si="1"/>
        <v>-0.10037641154328732</v>
      </c>
    </row>
    <row r="13" spans="1:11" s="43" customFormat="1" ht="32.1" customHeight="1">
      <c r="A13" s="46" t="s">
        <v>32</v>
      </c>
      <c r="B13" s="47">
        <v>9</v>
      </c>
      <c r="C13" s="48">
        <v>13587</v>
      </c>
      <c r="D13" s="49">
        <v>2.7</v>
      </c>
      <c r="E13" s="47">
        <v>9</v>
      </c>
      <c r="F13" s="48">
        <v>12262</v>
      </c>
      <c r="G13" s="49">
        <f>2.49+0.01</f>
        <v>2.5</v>
      </c>
      <c r="H13" s="48">
        <f t="shared" si="0"/>
        <v>1325</v>
      </c>
      <c r="I13" s="50">
        <f t="shared" si="1"/>
        <v>10.805741314630565</v>
      </c>
    </row>
    <row r="14" spans="1:11" s="43" customFormat="1" ht="32.1" customHeight="1">
      <c r="A14" s="46" t="s">
        <v>37</v>
      </c>
      <c r="B14" s="47">
        <v>10</v>
      </c>
      <c r="C14" s="48">
        <v>13370</v>
      </c>
      <c r="D14" s="49">
        <v>2.66</v>
      </c>
      <c r="E14" s="47">
        <v>10</v>
      </c>
      <c r="F14" s="48">
        <v>12037</v>
      </c>
      <c r="G14" s="49">
        <v>2.4500000000000002</v>
      </c>
      <c r="H14" s="48">
        <f t="shared" si="0"/>
        <v>1333</v>
      </c>
      <c r="I14" s="50">
        <f t="shared" si="1"/>
        <v>11.074187920578217</v>
      </c>
      <c r="J14" s="59"/>
      <c r="K14" s="60"/>
    </row>
    <row r="15" spans="1:11" s="43" customFormat="1" ht="32.1" customHeight="1">
      <c r="A15" s="54" t="s">
        <v>34</v>
      </c>
      <c r="B15" s="54"/>
      <c r="C15" s="55">
        <f>SUM(C5:C14)</f>
        <v>371968</v>
      </c>
      <c r="D15" s="56">
        <f>SUM(D5:D14)</f>
        <v>74</v>
      </c>
      <c r="E15" s="54"/>
      <c r="F15" s="55">
        <f>SUM(F5:F14)</f>
        <v>363998</v>
      </c>
      <c r="G15" s="56">
        <f>SUM(G5:G14)</f>
        <v>74.06</v>
      </c>
      <c r="H15" s="57">
        <f>C15-F15</f>
        <v>7970</v>
      </c>
      <c r="I15" s="58">
        <f>IF(F15=0,"_",ROUND(H15/F15*100,2))</f>
        <v>2.19</v>
      </c>
    </row>
    <row r="16" spans="1:11" ht="15.75" customHeight="1">
      <c r="A16" s="12" t="s">
        <v>6</v>
      </c>
      <c r="D16" s="11"/>
    </row>
    <row r="17" spans="1:10" s="3" customFormat="1" ht="15.75" customHeight="1">
      <c r="A17" s="98" t="s">
        <v>49</v>
      </c>
      <c r="B17" s="98"/>
      <c r="C17" s="98"/>
      <c r="D17" s="98"/>
      <c r="E17" s="98"/>
      <c r="F17" s="98"/>
      <c r="G17" s="98"/>
      <c r="H17" s="98"/>
      <c r="I17" s="98"/>
      <c r="J17" s="77"/>
    </row>
    <row r="18" spans="1:10" ht="15.75" customHeight="1">
      <c r="A18" s="1" t="s">
        <v>48</v>
      </c>
    </row>
  </sheetData>
  <mergeCells count="7">
    <mergeCell ref="A17:I17"/>
    <mergeCell ref="A1:I1"/>
    <mergeCell ref="A2:I2"/>
    <mergeCell ref="B3:D3"/>
    <mergeCell ref="E3:G3"/>
    <mergeCell ref="H3:I3"/>
    <mergeCell ref="A3:A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洪菁吟</cp:lastModifiedBy>
  <cp:lastPrinted>2022-03-16T03:32:31Z</cp:lastPrinted>
  <dcterms:created xsi:type="dcterms:W3CDTF">2021-02-22T06:46:19Z</dcterms:created>
  <dcterms:modified xsi:type="dcterms:W3CDTF">2022-03-22T02:50:24Z</dcterms:modified>
</cp:coreProperties>
</file>