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50" windowWidth="11715" windowHeight="8160" tabRatio="900"/>
  </bookViews>
  <sheets>
    <sheet name="附表1" sheetId="8" r:id="rId1"/>
    <sheet name="附表2" sheetId="21" r:id="rId2"/>
    <sheet name="附表3" sheetId="7" r:id="rId3"/>
    <sheet name="附表4" sheetId="15" r:id="rId4"/>
  </sheets>
  <definedNames>
    <definedName name="_xlnm.Print_Area" localSheetId="0">附表1!$A$1:$H$15</definedName>
    <definedName name="_xlnm.Print_Area" localSheetId="2">附表3!$A$1:$F$30</definedName>
    <definedName name="_xlnm.Print_Area" localSheetId="3">附表4!$A$1:$D$21</definedName>
  </definedNames>
  <calcPr calcId="145621"/>
</workbook>
</file>

<file path=xl/calcChain.xml><?xml version="1.0" encoding="utf-8"?>
<calcChain xmlns="http://schemas.openxmlformats.org/spreadsheetml/2006/main">
  <c r="G9" i="8" l="1"/>
  <c r="H9" i="8" s="1"/>
  <c r="F22" i="7" l="1"/>
  <c r="F10" i="7"/>
  <c r="F9" i="21"/>
  <c r="D9" i="21"/>
  <c r="E10" i="21" l="1"/>
  <c r="F10" i="21" s="1"/>
  <c r="C10" i="21"/>
  <c r="D6" i="21" s="1"/>
  <c r="G9" i="21"/>
  <c r="G8" i="21"/>
  <c r="H8" i="21" s="1"/>
  <c r="G7" i="21"/>
  <c r="H7" i="21" s="1"/>
  <c r="G6" i="21"/>
  <c r="H6" i="21" s="1"/>
  <c r="G7" i="8"/>
  <c r="H7" i="8" s="1"/>
  <c r="G8" i="8"/>
  <c r="H8" i="8" s="1"/>
  <c r="G6" i="8"/>
  <c r="H6" i="8" s="1"/>
  <c r="E10" i="8"/>
  <c r="C10" i="8"/>
  <c r="D15" i="15"/>
  <c r="C15" i="15"/>
  <c r="E28" i="7"/>
  <c r="C28" i="7"/>
  <c r="D12" i="7" s="1"/>
  <c r="F7" i="8" l="1"/>
  <c r="F9" i="8"/>
  <c r="D6" i="8"/>
  <c r="D9" i="8"/>
  <c r="F26" i="7"/>
  <c r="D26" i="7"/>
  <c r="F24" i="7"/>
  <c r="D24" i="7"/>
  <c r="D22" i="7"/>
  <c r="F20" i="7"/>
  <c r="D20" i="7"/>
  <c r="D18" i="7"/>
  <c r="D16" i="7"/>
  <c r="D8" i="7"/>
  <c r="F28" i="7"/>
  <c r="F16" i="7"/>
  <c r="F8" i="7"/>
  <c r="F14" i="7"/>
  <c r="F6" i="7"/>
  <c r="F12" i="7"/>
  <c r="D10" i="7"/>
  <c r="D28" i="7"/>
  <c r="D14" i="7"/>
  <c r="D6" i="7"/>
  <c r="F8" i="21"/>
  <c r="D8" i="21"/>
  <c r="F7" i="21"/>
  <c r="D7" i="21"/>
  <c r="F6" i="21"/>
  <c r="G10" i="21"/>
  <c r="H10" i="21" s="1"/>
  <c r="D10" i="21"/>
  <c r="F8" i="8"/>
  <c r="F6" i="8"/>
  <c r="F10" i="8"/>
  <c r="D7" i="8"/>
  <c r="G10" i="8"/>
  <c r="H10" i="8" s="1"/>
  <c r="D10" i="8"/>
</calcChain>
</file>

<file path=xl/sharedStrings.xml><?xml version="1.0" encoding="utf-8"?>
<sst xmlns="http://schemas.openxmlformats.org/spreadsheetml/2006/main" count="109" uniqueCount="93">
  <si>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</si>
  <si>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</si>
  <si>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</si>
  <si>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</si>
  <si>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</si>
  <si>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</si>
  <si>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</si>
  <si>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</si>
  <si>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</si>
  <si>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</si>
  <si>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</si>
  <si>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</si>
  <si>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</si>
  <si>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</si>
  <si>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</si>
  <si>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</si>
  <si>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</si>
  <si>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</si>
  <si>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</si>
  <si>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</si>
  <si>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</si>
  <si>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</si>
  <si>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</si>
  <si>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</si>
  <si>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</si>
  <si>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</si>
  <si>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</si>
  <si>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</si>
  <si>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104.12.31</t>
    <phoneticPr fontId="1" type="noConversion"/>
  </si>
  <si>
    <t>104.9.30</t>
    <phoneticPr fontId="1" type="noConversion"/>
  </si>
  <si>
    <t>變動率</t>
    <phoneticPr fontId="1" type="noConversion"/>
  </si>
  <si>
    <r>
      <t xml:space="preserve">        2.</t>
    </r>
    <r>
      <rPr>
        <sz val="12"/>
        <rFont val="標楷體"/>
        <family val="4"/>
        <charset val="136"/>
      </rPr>
      <t>「最終借款人」係指當債務人無法依約償付債務時，負有依法且不可撤銷之代償義務者。</t>
    </r>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</si>
  <si>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</si>
  <si>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</si>
  <si>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</si>
  <si>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</si>
  <si>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</si>
  <si>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</si>
  <si>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</si>
  <si>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</si>
  <si>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t>基準日：</t>
    </r>
    <r>
      <rPr>
        <sz val="14"/>
        <rFont val="Times New Roman"/>
        <family val="1"/>
      </rPr>
      <t>104.12.31</t>
    </r>
    <phoneticPr fontId="1" type="noConversion"/>
  </si>
  <si>
    <r>
      <t>單位:千美元、</t>
    </r>
    <r>
      <rPr>
        <sz val="14"/>
        <rFont val="Times New Roman"/>
        <family val="1"/>
      </rPr>
      <t>%</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</si>
  <si>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</si>
  <si>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</si>
  <si>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</si>
  <si>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phoneticPr fontId="1" type="noConversion"/>
  </si>
  <si>
    <r>
      <rPr>
        <sz val="14"/>
        <rFont val="標楷體"/>
        <family val="4"/>
        <charset val="136"/>
      </rPr>
      <t>美國</t>
    </r>
    <r>
      <rPr>
        <sz val="14"/>
        <rFont val="Times New Roman"/>
        <family val="1"/>
      </rPr>
      <t>(UNITED STATES)</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</si>
  <si>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</si>
  <si>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香港</t>
    </r>
    <r>
      <rPr>
        <sz val="14"/>
        <rFont val="Times New Roman"/>
        <family val="1"/>
      </rPr>
      <t>(HONG KONG SAR)</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</si>
  <si>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</si>
  <si>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</si>
  <si>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</si>
  <si>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</si>
  <si>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新加坡</t>
    </r>
    <r>
      <rPr>
        <sz val="14"/>
        <rFont val="Times New Roman"/>
        <family val="1"/>
      </rPr>
      <t>(SINGAPORE)</t>
    </r>
    <phoneticPr fontId="1" type="noConversion"/>
  </si>
  <si>
    <r>
      <rPr>
        <sz val="14"/>
        <rFont val="標楷體"/>
        <family val="4"/>
        <charset val="136"/>
      </rPr>
      <t>澳大利亞</t>
    </r>
    <r>
      <rPr>
        <sz val="14"/>
        <rFont val="Times New Roman"/>
        <family val="1"/>
      </rPr>
      <t>(AUSTRALIA)</t>
    </r>
    <phoneticPr fontId="1" type="noConversion"/>
  </si>
  <si>
    <r>
      <rPr>
        <sz val="14"/>
        <rFont val="標楷體"/>
        <family val="4"/>
        <charset val="136"/>
      </rPr>
      <t>合</t>
    </r>
    <r>
      <rPr>
        <sz val="14"/>
        <rFont val="Times New Roman"/>
        <family val="1"/>
      </rPr>
      <t xml:space="preserve">             </t>
    </r>
    <r>
      <rPr>
        <sz val="14"/>
        <rFont val="標楷體"/>
        <family val="4"/>
        <charset val="136"/>
      </rPr>
      <t>計</t>
    </r>
    <phoneticPr fontId="1" type="noConversion"/>
  </si>
  <si>
    <r>
      <rPr>
        <sz val="14"/>
        <rFont val="標楷體"/>
        <family val="4"/>
        <charset val="136"/>
      </rPr>
      <t>英屬西印度群島</t>
    </r>
    <r>
      <rPr>
        <sz val="14"/>
        <rFont val="Times New Roman"/>
        <family val="1"/>
      </rPr>
      <t>(WEST INDIES UK)</t>
    </r>
    <phoneticPr fontId="1" type="noConversion"/>
  </si>
  <si>
    <t>3</t>
  </si>
  <si>
    <t>4</t>
  </si>
  <si>
    <t>5</t>
  </si>
  <si>
    <t>6</t>
  </si>
  <si>
    <t>7</t>
  </si>
  <si>
    <t>8</t>
  </si>
  <si>
    <t>9</t>
  </si>
  <si>
    <t>10</t>
  </si>
  <si>
    <t>1</t>
    <phoneticPr fontId="1" type="noConversion"/>
  </si>
  <si>
    <t>2</t>
    <phoneticPr fontId="1" type="noConversion"/>
  </si>
  <si>
    <r>
      <rPr>
        <sz val="12"/>
        <rFont val="標楷體"/>
        <family val="4"/>
        <charset val="136"/>
      </rPr>
      <t>　　</t>
    </r>
    <r>
      <rPr>
        <sz val="12"/>
        <rFont val="Times New Roman"/>
        <family val="1"/>
      </rPr>
      <t>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</si>
  <si>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</si>
  <si>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4"/>
        <rFont val="標楷體"/>
        <family val="4"/>
        <charset val="136"/>
      </rPr>
      <t>基準日</t>
    </r>
    <r>
      <rPr>
        <sz val="14"/>
        <rFont val="Times New Roman"/>
        <family val="1"/>
      </rPr>
      <t xml:space="preserve"> : 104.12.31</t>
    </r>
    <phoneticPr fontId="1" type="noConversion"/>
  </si>
  <si>
    <r>
      <t xml:space="preserve">        3. </t>
    </r>
    <r>
      <rPr>
        <sz val="12"/>
        <rFont val="標楷體"/>
        <family val="4"/>
        <charset val="136"/>
      </rPr>
      <t>本表包括本國銀行自有資產及信託資產之外國債權。</t>
    </r>
    <phoneticPr fontId="1" type="noConversion"/>
  </si>
  <si>
    <r>
      <rPr>
        <sz val="12"/>
        <rFont val="標楷體"/>
        <family val="4"/>
        <charset val="136"/>
      </rPr>
      <t>註：自</t>
    </r>
    <r>
      <rPr>
        <sz val="12"/>
        <rFont val="Times New Roman"/>
        <family val="1"/>
      </rPr>
      <t>104</t>
    </r>
    <r>
      <rPr>
        <sz val="12"/>
        <rFont val="標楷體"/>
        <family val="4"/>
        <charset val="136"/>
      </rPr>
      <t>年第</t>
    </r>
    <r>
      <rPr>
        <sz val="12"/>
        <rFont val="Times New Roman"/>
        <family val="1"/>
      </rPr>
      <t>4</t>
    </r>
    <r>
      <rPr>
        <sz val="12"/>
        <rFont val="標楷體"/>
        <family val="4"/>
        <charset val="136"/>
      </rPr>
      <t>季資料起，直接風險以外國債權</t>
    </r>
    <r>
      <rPr>
        <sz val="12"/>
        <rFont val="Times New Roman"/>
        <family val="1"/>
      </rPr>
      <t>(foreign claims)</t>
    </r>
    <r>
      <rPr>
        <sz val="12"/>
        <rFont val="標楷體"/>
        <family val="4"/>
        <charset val="136"/>
      </rPr>
      <t>取代國際債權</t>
    </r>
    <r>
      <rPr>
        <sz val="12"/>
        <rFont val="Times New Roman"/>
        <family val="1"/>
      </rPr>
      <t>(international claims)</t>
    </r>
    <r>
      <rPr>
        <sz val="12"/>
        <rFont val="標楷體"/>
        <family val="4"/>
        <charset val="136"/>
      </rPr>
      <t>。「外國債權」係指本國</t>
    </r>
    <phoneticPr fontId="1" type="noConversion"/>
  </si>
  <si>
    <t xml:space="preserve">    銀行之國際債權及國外分支機構對當地居住民之當地幣別債權。</t>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</si>
  <si>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</si>
  <si>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</si>
  <si>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</si>
  <si>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</si>
  <si>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銀行</t>
    </r>
    <phoneticPr fontId="1" type="noConversion"/>
  </si>
  <si>
    <t>部門別</t>
    <phoneticPr fontId="1" type="noConversion"/>
  </si>
  <si>
    <t>104.12.31</t>
    <phoneticPr fontId="1" type="noConversion"/>
  </si>
  <si>
    <t>104.9.30</t>
    <phoneticPr fontId="1" type="noConversion"/>
  </si>
  <si>
    <t>變動率</t>
    <phoneticPr fontId="1" type="noConversion"/>
  </si>
  <si>
    <t>合      計</t>
    <phoneticPr fontId="1" type="noConversion"/>
  </si>
  <si>
    <r>
      <t xml:space="preserve">        2.</t>
    </r>
    <r>
      <rPr>
        <sz val="12"/>
        <rFont val="標楷體"/>
        <family val="4"/>
        <charset val="136"/>
      </rPr>
      <t>「外國債權」係指本國銀行之國際債權及國外分支機構對當地居住民之當地幣別債權。「國際債權」係指本國銀行之</t>
    </r>
    <phoneticPr fontId="1" type="noConversion"/>
  </si>
  <si>
    <t xml:space="preserve">      跨國債權及國外分支機構對當地居住民之外幣債權。</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</si>
  <si>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「外國債權最終風險」係指將外國債權依最終借款人國別重新歸類後之國家別債權金額。</t>
    </r>
    <phoneticPr fontId="1" type="noConversion"/>
  </si>
  <si>
    <r>
      <t xml:space="preserve">        3. </t>
    </r>
    <r>
      <rPr>
        <sz val="12"/>
        <rFont val="標楷體"/>
        <family val="4"/>
        <charset val="136"/>
      </rPr>
      <t>本表包括本國銀行自有資產及信託資產之外國債權最終風險。</t>
    </r>
    <phoneticPr fontId="1" type="noConversion"/>
  </si>
  <si>
    <r>
      <rPr>
        <sz val="12"/>
        <rFont val="標楷體"/>
        <family val="4"/>
        <charset val="136"/>
      </rPr>
      <t>註：</t>
    </r>
    <r>
      <rPr>
        <sz val="12"/>
        <rFont val="Times New Roman"/>
        <family val="1"/>
      </rPr>
      <t xml:space="preserve">1. </t>
    </r>
    <r>
      <rPr>
        <sz val="12"/>
        <rFont val="標楷體"/>
        <family val="4"/>
        <charset val="136"/>
      </rPr>
      <t>自</t>
    </r>
    <r>
      <rPr>
        <sz val="12"/>
        <rFont val="Times New Roman"/>
        <family val="1"/>
      </rPr>
      <t>104</t>
    </r>
    <r>
      <rPr>
        <sz val="12"/>
        <rFont val="標楷體"/>
        <family val="4"/>
        <charset val="136"/>
      </rPr>
      <t>年第</t>
    </r>
    <r>
      <rPr>
        <sz val="12"/>
        <rFont val="Times New Roman"/>
        <family val="1"/>
      </rPr>
      <t>4</t>
    </r>
    <r>
      <rPr>
        <sz val="12"/>
        <rFont val="標楷體"/>
        <family val="4"/>
        <charset val="136"/>
      </rPr>
      <t>季資料起，直接風險以外國債權</t>
    </r>
    <r>
      <rPr>
        <sz val="12"/>
        <rFont val="Times New Roman"/>
        <family val="1"/>
      </rPr>
      <t>(foreign claims)</t>
    </r>
    <r>
      <rPr>
        <sz val="12"/>
        <rFont val="標楷體"/>
        <family val="4"/>
        <charset val="136"/>
      </rPr>
      <t>取代國際債權</t>
    </r>
    <r>
      <rPr>
        <sz val="12"/>
        <rFont val="Times New Roman"/>
        <family val="1"/>
      </rPr>
      <t>(international claims)</t>
    </r>
    <r>
      <rPr>
        <sz val="12"/>
        <rFont val="標楷體"/>
        <family val="4"/>
        <charset val="136"/>
      </rPr>
      <t>。</t>
    </r>
    <phoneticPr fontId="1" type="noConversion"/>
  </si>
  <si>
    <r>
      <t xml:space="preserve">        4.</t>
    </r>
    <r>
      <rPr>
        <sz val="12"/>
        <rFont val="標楷體"/>
        <family val="4"/>
        <charset val="136"/>
      </rPr>
      <t>「其他」係指國外分支機構信託資產對當地居住民之當地幣別債權。</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</si>
  <si>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</si>
  <si>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t>
    </r>
    <phoneticPr fontId="1" type="noConversion"/>
  </si>
  <si>
    <r>
      <rPr>
        <sz val="12"/>
        <rFont val="標楷體"/>
        <family val="4"/>
        <charset val="136"/>
      </rPr>
      <t>註：</t>
    </r>
    <r>
      <rPr>
        <sz val="12"/>
        <rFont val="Times New Roman"/>
        <family val="1"/>
      </rPr>
      <t>1.</t>
    </r>
    <r>
      <rPr>
        <sz val="12"/>
        <rFont val="標楷體"/>
        <family val="4"/>
        <charset val="136"/>
      </rPr>
      <t>自</t>
    </r>
    <r>
      <rPr>
        <sz val="12"/>
        <rFont val="Times New Roman"/>
        <family val="1"/>
      </rPr>
      <t>104</t>
    </r>
    <r>
      <rPr>
        <sz val="12"/>
        <rFont val="標楷體"/>
        <family val="4"/>
        <charset val="136"/>
      </rPr>
      <t>年第</t>
    </r>
    <r>
      <rPr>
        <sz val="12"/>
        <rFont val="Times New Roman"/>
        <family val="1"/>
      </rPr>
      <t>4</t>
    </r>
    <r>
      <rPr>
        <sz val="12"/>
        <rFont val="標楷體"/>
        <family val="4"/>
        <charset val="136"/>
      </rPr>
      <t>季資料起，直接風險以外國債權</t>
    </r>
    <r>
      <rPr>
        <sz val="12"/>
        <rFont val="Times New Roman"/>
        <family val="1"/>
      </rPr>
      <t>(foreign claims)</t>
    </r>
    <r>
      <rPr>
        <sz val="12"/>
        <rFont val="標楷體"/>
        <family val="4"/>
        <charset val="136"/>
      </rPr>
      <t>取代國際債權</t>
    </r>
    <r>
      <rPr>
        <sz val="12"/>
        <rFont val="Times New Roman"/>
        <family val="1"/>
      </rPr>
      <t>(international claims)</t>
    </r>
    <r>
      <rPr>
        <sz val="12"/>
        <rFont val="標楷體"/>
        <family val="4"/>
        <charset val="136"/>
      </rPr>
      <t>。「外國債權」係指</t>
    </r>
    <phoneticPr fontId="1" type="noConversion"/>
  </si>
  <si>
    <t xml:space="preserve">      本國銀行之國際債權及國外分支機構對當地居住民之當地幣別債權。</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</si>
</sst>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9" fillId="0" borderId="0" xfId="0" applyFont="1" applyAlignment="1">
      <alignment horizontal="lef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177" fontId="7" fillId="0" borderId="6" xfId="0" applyNumberFormat="1" applyFont="1" applyBorder="1" applyAlignment="1">
      <alignment horizontal="right" vertical="center" wrapText="1"/>
    </xf>
    <xf numFmtId="0" fontId="2" fillId="0" borderId="6" xfId="0" applyFont="1" applyBorder="1" applyAlignment="1">
      <alignment horizontal="left" vertical="center"/>
    </xf>
    <xf numFmtId="0" fontId="8" fillId="0" borderId="7" xfId="0" applyFont="1" applyBorder="1" applyAlignment="1">
      <alignment horizontal="left" vertical="center"/>
    </xf>
    <xf numFmtId="0" fontId="2" fillId="0" borderId="7" xfId="0" applyFont="1" applyBorder="1" applyAlignment="1">
      <alignment vertical="center"/>
    </xf>
    <xf numFmtId="0" fontId="8" fillId="0" borderId="7" xfId="0" applyFont="1" applyBorder="1" applyAlignment="1">
      <alignment vertical="center"/>
    </xf>
    <xf numFmtId="0" fontId="2" fillId="0" borderId="14" xfId="0" applyFont="1" applyBorder="1" applyAlignment="1">
      <alignment vertical="center"/>
    </xf>
    <xf numFmtId="0" fontId="8" fillId="0" borderId="14" xfId="0" applyFont="1" applyBorder="1" applyAlignment="1">
      <alignment vertical="center"/>
    </xf>
    <xf numFmtId="0" fontId="8" fillId="0" borderId="13" xfId="0" applyFont="1" applyBorder="1" applyAlignment="1">
      <alignment vertical="center"/>
    </xf>
    <xf numFmtId="0" fontId="2" fillId="0" borderId="12" xfId="0" applyFont="1" applyBorder="1" applyAlignment="1">
      <alignment vertical="center"/>
    </xf>
    <xf numFmtId="0" fontId="8" fillId="0" borderId="8" xfId="0" applyFont="1" applyBorder="1" applyAlignment="1">
      <alignment vertical="center"/>
    </xf>
    <xf numFmtId="177" fontId="7" fillId="0" borderId="1" xfId="0" applyNumberFormat="1" applyFont="1" applyBorder="1" applyAlignment="1">
      <alignment horizontal="right" vertical="center"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7" fillId="0" borderId="1" xfId="0" applyFont="1" applyBorder="1" applyAlignment="1">
      <alignment horizontal="center" vertical="center" wrapText="1"/>
    </xf>
    <xf numFmtId="0" fontId="0" fillId="0" borderId="0" xfId="0" applyAlignment="1">
      <alignment vertical="center"/>
    </xf>
    <xf numFmtId="0" fontId="6" fillId="0" borderId="0" xfId="0" applyFont="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9" fillId="0" borderId="0" xfId="0" applyFont="1" applyBorder="1" applyAlignment="1">
      <alignment horizontal="left" vertical="top"/>
    </xf>
    <xf numFmtId="0" fontId="3" fillId="0" borderId="0" xfId="0" applyFont="1" applyAlignment="1">
      <alignment vertical="center"/>
    </xf>
    <xf numFmtId="0" fontId="7"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5"/>
  <sheetViews>
    <sheetView tabSelected="1" zoomScaleNormal="100" workbookViewId="0">
      <selection activeCell="D8" sqref="D8"/>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44" t="s">
        <v>73</v>
      </c>
      <c r="B1" s="44"/>
      <c r="C1" s="44"/>
      <c r="D1" s="44"/>
      <c r="E1" s="44"/>
      <c r="F1" s="44"/>
      <c r="G1" s="44"/>
      <c r="H1" s="44"/>
      <c r="I1" s="4"/>
    </row>
    <row r="2" spans="1:9" ht="24" customHeight="1">
      <c r="A2" s="45"/>
      <c r="B2" s="45"/>
      <c r="C2" s="45"/>
      <c r="D2" s="45"/>
      <c r="E2" s="45"/>
      <c r="F2" s="45"/>
      <c r="G2" s="45"/>
      <c r="H2" s="45"/>
      <c r="I2" s="5"/>
    </row>
    <row r="3" spans="1:9" ht="24" customHeight="1">
      <c r="A3" s="43" t="s">
        <v>23</v>
      </c>
      <c r="B3" s="43"/>
      <c r="C3" s="43"/>
      <c r="D3" s="43"/>
      <c r="E3" s="43"/>
      <c r="F3" s="43"/>
      <c r="G3" s="43"/>
      <c r="H3" s="43"/>
      <c r="I3" s="6"/>
    </row>
    <row r="4" spans="1:9" ht="27" customHeight="1">
      <c r="A4" s="46" t="s">
        <v>78</v>
      </c>
      <c r="B4" s="47"/>
      <c r="C4" s="50" t="s">
        <v>79</v>
      </c>
      <c r="D4" s="51"/>
      <c r="E4" s="50" t="s">
        <v>80</v>
      </c>
      <c r="F4" s="51"/>
      <c r="G4" s="52" t="s">
        <v>1</v>
      </c>
      <c r="H4" s="53"/>
      <c r="I4" s="7"/>
    </row>
    <row r="5" spans="1:9" ht="27" customHeight="1">
      <c r="A5" s="48"/>
      <c r="B5" s="49"/>
      <c r="C5" s="38" t="s">
        <v>2</v>
      </c>
      <c r="D5" s="37" t="s">
        <v>22</v>
      </c>
      <c r="E5" s="38" t="s">
        <v>2</v>
      </c>
      <c r="F5" s="20" t="s">
        <v>22</v>
      </c>
      <c r="G5" s="42" t="s">
        <v>2</v>
      </c>
      <c r="H5" s="16" t="s">
        <v>81</v>
      </c>
    </row>
    <row r="6" spans="1:9" ht="42" customHeight="1">
      <c r="A6" s="55" t="s">
        <v>77</v>
      </c>
      <c r="B6" s="56"/>
      <c r="C6" s="21">
        <v>101957610</v>
      </c>
      <c r="D6" s="22">
        <f>IF(C6=0,"_",IF($C$10=0,"_ ",ROUND(C6/$C$10*100,2)))</f>
        <v>29.59</v>
      </c>
      <c r="E6" s="21">
        <v>98571333</v>
      </c>
      <c r="F6" s="22">
        <f>IF(E6=0,"_",IF($E$10=0,"_ ",ROUND(E6/$E$10*100,2)))</f>
        <v>29.1</v>
      </c>
      <c r="G6" s="33">
        <f t="shared" ref="G6:G10" si="0">C6-E6</f>
        <v>3386277</v>
      </c>
      <c r="H6" s="40">
        <f t="shared" ref="H6:H10" si="1">IF(E6=0,"_",ROUND(G6/E6*100,2))</f>
        <v>3.44</v>
      </c>
    </row>
    <row r="7" spans="1:9" ht="42" customHeight="1">
      <c r="A7" s="57" t="s">
        <v>24</v>
      </c>
      <c r="B7" s="58"/>
      <c r="C7" s="21">
        <v>28462767</v>
      </c>
      <c r="D7" s="22">
        <f>IF(C7=0,"_",IF($C$10=0,"_ ",ROUND(C7/$C$10*100,2)))</f>
        <v>8.26</v>
      </c>
      <c r="E7" s="21">
        <v>24978909</v>
      </c>
      <c r="F7" s="22">
        <f>IF(E7=0,"_",IF($E$10=0,"_ ",ROUND(E7/$E$10*100,2)))</f>
        <v>7.37</v>
      </c>
      <c r="G7" s="21">
        <f t="shared" si="0"/>
        <v>3483858</v>
      </c>
      <c r="H7" s="41">
        <f t="shared" si="1"/>
        <v>13.95</v>
      </c>
    </row>
    <row r="8" spans="1:9" ht="42" customHeight="1">
      <c r="A8" s="57" t="s">
        <v>25</v>
      </c>
      <c r="B8" s="58"/>
      <c r="C8" s="21">
        <v>214156162</v>
      </c>
      <c r="D8" s="22">
        <v>62.14</v>
      </c>
      <c r="E8" s="21">
        <v>215188599</v>
      </c>
      <c r="F8" s="22">
        <f>IF(E8=0,"_",IF($E$10=0,"_ ",ROUND(E8/$E$10*100,2)))</f>
        <v>63.52</v>
      </c>
      <c r="G8" s="21">
        <f t="shared" si="0"/>
        <v>-1032437</v>
      </c>
      <c r="H8" s="41">
        <f t="shared" si="1"/>
        <v>-0.48</v>
      </c>
    </row>
    <row r="9" spans="1:9" ht="42" customHeight="1">
      <c r="A9" s="59" t="s">
        <v>26</v>
      </c>
      <c r="B9" s="60"/>
      <c r="C9" s="39">
        <v>24255</v>
      </c>
      <c r="D9" s="22">
        <f>IF(C9=0,"_",IF($C$10=0,"_ ",ROUND(C9/$C$10*100,2)))</f>
        <v>0.01</v>
      </c>
      <c r="E9" s="39">
        <v>22785</v>
      </c>
      <c r="F9" s="22">
        <f>IF(E9=0,"_",IF($E$10=0,"_ ",ROUND(E9/$E$10*100,2)))</f>
        <v>0.01</v>
      </c>
      <c r="G9" s="21">
        <f t="shared" ref="G9" si="2">C9-E9</f>
        <v>1470</v>
      </c>
      <c r="H9" s="24">
        <f t="shared" ref="H9" si="3">IF(E9=0,"_",ROUND(G9/E9*100,2))</f>
        <v>6.45</v>
      </c>
    </row>
    <row r="10" spans="1:9" ht="42" customHeight="1">
      <c r="A10" s="52" t="s">
        <v>82</v>
      </c>
      <c r="B10" s="53"/>
      <c r="C10" s="35">
        <f>SUM(C6:C9)</f>
        <v>344600794</v>
      </c>
      <c r="D10" s="36">
        <f>IF(C10=0,"_",IF($C$10=0,"_ ",ROUND(C10/$C$10*100,2)))</f>
        <v>100</v>
      </c>
      <c r="E10" s="35">
        <f>SUM(E6:E9)</f>
        <v>338761626</v>
      </c>
      <c r="F10" s="36">
        <f>IF(E10=0,"_",IF($E$10=0,"_ ",ROUND(E10/$E$10*100,2)))</f>
        <v>100</v>
      </c>
      <c r="G10" s="35">
        <f t="shared" si="0"/>
        <v>5839168</v>
      </c>
      <c r="H10" s="9">
        <f t="shared" si="1"/>
        <v>1.72</v>
      </c>
    </row>
    <row r="11" spans="1:9" s="12" customFormat="1" ht="18" customHeight="1">
      <c r="A11" s="61" t="s">
        <v>87</v>
      </c>
      <c r="B11" s="61"/>
      <c r="C11" s="61"/>
      <c r="D11" s="61"/>
      <c r="E11" s="61"/>
      <c r="F11" s="61"/>
      <c r="G11" s="61"/>
      <c r="H11" s="61"/>
      <c r="I11" s="11"/>
    </row>
    <row r="12" spans="1:9" s="12" customFormat="1" ht="18" customHeight="1">
      <c r="A12" s="54" t="s">
        <v>83</v>
      </c>
      <c r="B12" s="54"/>
      <c r="C12" s="54"/>
      <c r="D12" s="54"/>
      <c r="E12" s="54"/>
      <c r="F12" s="54"/>
      <c r="G12" s="54"/>
      <c r="H12" s="54"/>
      <c r="I12" s="11"/>
    </row>
    <row r="13" spans="1:9" s="12" customFormat="1" ht="18" customHeight="1">
      <c r="A13" s="62" t="s">
        <v>84</v>
      </c>
      <c r="B13" s="62"/>
      <c r="C13" s="62"/>
      <c r="D13" s="62"/>
      <c r="E13" s="62"/>
      <c r="F13" s="62"/>
      <c r="G13" s="62"/>
      <c r="H13" s="62"/>
      <c r="I13" s="13"/>
    </row>
    <row r="14" spans="1:9">
      <c r="A14" s="54" t="s">
        <v>70</v>
      </c>
      <c r="B14" s="54"/>
      <c r="C14" s="54"/>
      <c r="D14" s="54"/>
      <c r="E14" s="54"/>
      <c r="F14" s="54"/>
      <c r="G14" s="54"/>
      <c r="H14" s="54"/>
    </row>
    <row r="15" spans="1:9">
      <c r="A15" s="54" t="s">
        <v>88</v>
      </c>
      <c r="B15" s="54"/>
      <c r="C15" s="54"/>
      <c r="D15" s="54"/>
      <c r="E15" s="54"/>
      <c r="F15" s="54"/>
      <c r="G15" s="54"/>
      <c r="H15" s="54"/>
    </row>
  </sheetData>
  <mergeCells count="17">
    <mergeCell ref="A15:H15"/>
    <mergeCell ref="A6:B6"/>
    <mergeCell ref="A7:B7"/>
    <mergeCell ref="A8:B8"/>
    <mergeCell ref="A9:B9"/>
    <mergeCell ref="A14:H14"/>
    <mergeCell ref="A10:B10"/>
    <mergeCell ref="A11:H11"/>
    <mergeCell ref="A12:H12"/>
    <mergeCell ref="A13:H13"/>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C6" sqref="C6"/>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44" t="s">
        <v>74</v>
      </c>
      <c r="B1" s="44"/>
      <c r="C1" s="44"/>
      <c r="D1" s="44"/>
      <c r="E1" s="44"/>
      <c r="F1" s="44"/>
      <c r="G1" s="44"/>
      <c r="H1" s="44"/>
    </row>
    <row r="2" spans="1:9" ht="24" customHeight="1">
      <c r="A2" s="63"/>
      <c r="B2" s="63"/>
      <c r="C2" s="63"/>
      <c r="D2" s="63"/>
      <c r="E2" s="63"/>
      <c r="F2" s="63"/>
      <c r="G2" s="63"/>
      <c r="H2" s="63"/>
    </row>
    <row r="3" spans="1:9" ht="24" customHeight="1">
      <c r="G3" s="2"/>
      <c r="H3" s="2" t="s">
        <v>32</v>
      </c>
    </row>
    <row r="4" spans="1:9" ht="27" customHeight="1">
      <c r="A4" s="46" t="s">
        <v>27</v>
      </c>
      <c r="B4" s="47"/>
      <c r="C4" s="50" t="s">
        <v>28</v>
      </c>
      <c r="D4" s="51"/>
      <c r="E4" s="50" t="s">
        <v>29</v>
      </c>
      <c r="F4" s="51"/>
      <c r="G4" s="52" t="s">
        <v>1</v>
      </c>
      <c r="H4" s="53"/>
    </row>
    <row r="5" spans="1:9" ht="27" customHeight="1">
      <c r="A5" s="48"/>
      <c r="B5" s="49"/>
      <c r="C5" s="17" t="s">
        <v>2</v>
      </c>
      <c r="D5" s="19" t="s">
        <v>22</v>
      </c>
      <c r="E5" s="17" t="s">
        <v>2</v>
      </c>
      <c r="F5" s="20" t="s">
        <v>22</v>
      </c>
      <c r="G5" s="18" t="s">
        <v>2</v>
      </c>
      <c r="H5" s="16" t="s">
        <v>30</v>
      </c>
    </row>
    <row r="6" spans="1:9" ht="42" customHeight="1">
      <c r="A6" s="55" t="s">
        <v>19</v>
      </c>
      <c r="B6" s="56"/>
      <c r="C6" s="21">
        <v>101663775</v>
      </c>
      <c r="D6" s="22">
        <f>IF(C6=0,"_",IF(C$10=0,"_",ROUND(C6/C$10 * 100,2)))</f>
        <v>31.64</v>
      </c>
      <c r="E6" s="21">
        <v>101235033</v>
      </c>
      <c r="F6" s="22">
        <f>IF(E6=0,"_",IF(E$10=0,"_",ROUND(E6/E$10 * 100,2)))</f>
        <v>31.95</v>
      </c>
      <c r="G6" s="33">
        <f>C6-E6</f>
        <v>428742</v>
      </c>
      <c r="H6" s="34">
        <f>IF(E6=0,"_",ROUND(G6/E6 * 100,2))</f>
        <v>0.42</v>
      </c>
    </row>
    <row r="7" spans="1:9" ht="42" customHeight="1">
      <c r="A7" s="57" t="s">
        <v>20</v>
      </c>
      <c r="B7" s="58"/>
      <c r="C7" s="21">
        <v>29265378</v>
      </c>
      <c r="D7" s="22">
        <f>IF(C7=0,"_",IF(C$10=0,"_",ROUND(C7/C$10 * 100,2)))</f>
        <v>9.11</v>
      </c>
      <c r="E7" s="21">
        <v>25807604</v>
      </c>
      <c r="F7" s="22">
        <f>IF(E7=0,"_",IF(E$10=0,"_",ROUND(E7/E$10 * 100,2)))</f>
        <v>8.14</v>
      </c>
      <c r="G7" s="21">
        <f t="shared" ref="G7:G10" si="0">C7-E7</f>
        <v>3457774</v>
      </c>
      <c r="H7" s="32">
        <f t="shared" ref="H7:H10" si="1">IF(E7=0,"_",ROUND(G7/E7 * 100,2))</f>
        <v>13.4</v>
      </c>
    </row>
    <row r="8" spans="1:9" ht="42" customHeight="1">
      <c r="A8" s="57" t="s">
        <v>21</v>
      </c>
      <c r="B8" s="58"/>
      <c r="C8" s="21">
        <v>190396929</v>
      </c>
      <c r="D8" s="22">
        <f>IF(C8=0,"_",IF(C$10=0,"_",ROUND(C8/C$10 * 100,2)))</f>
        <v>59.25</v>
      </c>
      <c r="E8" s="21">
        <v>189826755</v>
      </c>
      <c r="F8" s="22">
        <f>IF(E8=0,"_",IF(E$10=0,"_",ROUND(E8/E$10 * 100,2)))</f>
        <v>59.91</v>
      </c>
      <c r="G8" s="21">
        <f t="shared" si="0"/>
        <v>570174</v>
      </c>
      <c r="H8" s="32">
        <f t="shared" si="1"/>
        <v>0.3</v>
      </c>
    </row>
    <row r="9" spans="1:9" ht="42" customHeight="1">
      <c r="A9" s="59" t="s">
        <v>9</v>
      </c>
      <c r="B9" s="60"/>
      <c r="C9" s="23">
        <v>0</v>
      </c>
      <c r="D9" s="22">
        <f>IF(C$10=0,"_",ROUND(C9/C$10 * 100,2))</f>
        <v>0</v>
      </c>
      <c r="E9" s="23">
        <v>0</v>
      </c>
      <c r="F9" s="22">
        <f>IF(E$10=0,"_",ROUND(E9/E$10 * 100,2))</f>
        <v>0</v>
      </c>
      <c r="G9" s="21">
        <f t="shared" si="0"/>
        <v>0</v>
      </c>
      <c r="H9" s="24" t="s">
        <v>33</v>
      </c>
    </row>
    <row r="10" spans="1:9" ht="42" customHeight="1">
      <c r="A10" s="52" t="s">
        <v>82</v>
      </c>
      <c r="B10" s="53"/>
      <c r="C10" s="35">
        <f>SUM(C6:C9)</f>
        <v>321326082</v>
      </c>
      <c r="D10" s="36">
        <f>IF(C10=0,"_",IF(C$10=0,"_",ROUND(C10/C$10 * 100,2)))</f>
        <v>100</v>
      </c>
      <c r="E10" s="35">
        <f>SUM(E6:E9)</f>
        <v>316869392</v>
      </c>
      <c r="F10" s="36">
        <f>IF(E10=0,"_",IF(E$10=0,"_",ROUND(E10/E$10 * 100,2)))</f>
        <v>100</v>
      </c>
      <c r="G10" s="35">
        <f t="shared" si="0"/>
        <v>4456690</v>
      </c>
      <c r="H10" s="9">
        <f t="shared" si="1"/>
        <v>1.41</v>
      </c>
    </row>
    <row r="11" spans="1:9" s="12" customFormat="1" ht="18" customHeight="1">
      <c r="A11" s="61" t="s">
        <v>85</v>
      </c>
      <c r="B11" s="61"/>
      <c r="C11" s="61"/>
      <c r="D11" s="61"/>
      <c r="E11" s="61"/>
      <c r="F11" s="61"/>
      <c r="G11" s="61"/>
      <c r="H11" s="61"/>
      <c r="I11" s="25"/>
    </row>
    <row r="12" spans="1:9" s="12" customFormat="1" ht="18" customHeight="1">
      <c r="A12" s="54" t="s">
        <v>31</v>
      </c>
      <c r="B12" s="54"/>
      <c r="C12" s="54"/>
      <c r="D12" s="54"/>
      <c r="E12" s="54"/>
      <c r="F12" s="54"/>
      <c r="G12" s="54"/>
      <c r="H12" s="54"/>
      <c r="I12" s="25"/>
    </row>
    <row r="13" spans="1:9" s="12" customFormat="1" ht="18" customHeight="1">
      <c r="A13" s="54" t="s">
        <v>86</v>
      </c>
      <c r="B13" s="54"/>
      <c r="C13" s="54"/>
      <c r="D13" s="54"/>
      <c r="E13" s="54"/>
      <c r="F13" s="54"/>
      <c r="G13" s="54"/>
      <c r="H13" s="54"/>
      <c r="I13" s="15"/>
    </row>
  </sheetData>
  <mergeCells count="14">
    <mergeCell ref="A12:H12"/>
    <mergeCell ref="A13:H13"/>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zoomScaleNormal="100" workbookViewId="0">
      <selection activeCell="H25" sqref="H25:I25"/>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16384" width="9" style="1"/>
  </cols>
  <sheetData>
    <row r="1" spans="1:6" ht="39" customHeight="1">
      <c r="A1" s="44" t="s">
        <v>75</v>
      </c>
      <c r="B1" s="44"/>
      <c r="C1" s="44"/>
      <c r="D1" s="44"/>
      <c r="E1" s="44"/>
      <c r="F1" s="44"/>
    </row>
    <row r="2" spans="1:6" ht="24" customHeight="1">
      <c r="A2" s="63" t="s">
        <v>40</v>
      </c>
      <c r="B2" s="63"/>
      <c r="C2" s="63"/>
      <c r="D2" s="63"/>
      <c r="E2" s="63"/>
      <c r="F2" s="63"/>
    </row>
    <row r="3" spans="1:6" ht="24" customHeight="1">
      <c r="E3" s="43" t="s">
        <v>41</v>
      </c>
      <c r="F3" s="88"/>
    </row>
    <row r="4" spans="1:6" ht="21" customHeight="1">
      <c r="A4" s="46" t="s">
        <v>0</v>
      </c>
      <c r="B4" s="89"/>
      <c r="C4" s="52" t="s">
        <v>34</v>
      </c>
      <c r="D4" s="71"/>
      <c r="E4" s="52" t="s">
        <v>35</v>
      </c>
      <c r="F4" s="71"/>
    </row>
    <row r="5" spans="1:6" ht="21" customHeight="1">
      <c r="A5" s="48"/>
      <c r="B5" s="90"/>
      <c r="C5" s="20" t="s">
        <v>36</v>
      </c>
      <c r="D5" s="14" t="s">
        <v>37</v>
      </c>
      <c r="E5" s="20" t="s">
        <v>36</v>
      </c>
      <c r="F5" s="14" t="s">
        <v>37</v>
      </c>
    </row>
    <row r="6" spans="1:6" ht="15" customHeight="1">
      <c r="A6" s="64" t="s">
        <v>3</v>
      </c>
      <c r="B6" s="76" t="s">
        <v>4</v>
      </c>
      <c r="C6" s="73">
        <v>173996231</v>
      </c>
      <c r="D6" s="67">
        <f>IF(C6=0,"_",IF(C$28=0,"_",ROUND(C6/C$28*100,2)))</f>
        <v>50.49</v>
      </c>
      <c r="E6" s="73">
        <v>168251909</v>
      </c>
      <c r="F6" s="67">
        <f>IF(E6=0,"_",IF(E$28=0,"_",ROUND(E6/E$28*100,2)))</f>
        <v>52.36</v>
      </c>
    </row>
    <row r="7" spans="1:6" ht="15" customHeight="1">
      <c r="A7" s="86"/>
      <c r="B7" s="77"/>
      <c r="C7" s="75"/>
      <c r="D7" s="68"/>
      <c r="E7" s="75"/>
      <c r="F7" s="68"/>
    </row>
    <row r="8" spans="1:6" ht="15" customHeight="1">
      <c r="A8" s="86"/>
      <c r="B8" s="78" t="s">
        <v>5</v>
      </c>
      <c r="C8" s="73">
        <v>84104120</v>
      </c>
      <c r="D8" s="68">
        <f>IF(C8=0,"_",IF(C$28=0,"_",ROUND(C8/C$28*100,2)))</f>
        <v>24.41</v>
      </c>
      <c r="E8" s="73">
        <v>51988302</v>
      </c>
      <c r="F8" s="68">
        <f>IF(E8=0,"_",IF(E$28=0,"_",ROUND(E8/E$28*100,2)))</f>
        <v>16.18</v>
      </c>
    </row>
    <row r="9" spans="1:6" ht="15" customHeight="1">
      <c r="A9" s="86"/>
      <c r="B9" s="79"/>
      <c r="C9" s="75"/>
      <c r="D9" s="68"/>
      <c r="E9" s="75"/>
      <c r="F9" s="68"/>
    </row>
    <row r="10" spans="1:6" ht="15" customHeight="1">
      <c r="A10" s="86"/>
      <c r="B10" s="78" t="s">
        <v>6</v>
      </c>
      <c r="C10" s="73">
        <v>85775090</v>
      </c>
      <c r="D10" s="68">
        <f>IF(C10=0,"_",IF(C$28=0,"_",ROUND(C10/C$28*100,2)))</f>
        <v>24.89</v>
      </c>
      <c r="E10" s="73">
        <v>100228259</v>
      </c>
      <c r="F10" s="68">
        <f>IF(E10=0,"_",IF(E$28=0,"_",ROUND(E10/E$28*100,2)))</f>
        <v>31.19</v>
      </c>
    </row>
    <row r="11" spans="1:6" ht="15" customHeight="1">
      <c r="A11" s="86"/>
      <c r="B11" s="79"/>
      <c r="C11" s="75"/>
      <c r="D11" s="68"/>
      <c r="E11" s="75"/>
      <c r="F11" s="68"/>
    </row>
    <row r="12" spans="1:6" ht="15" customHeight="1">
      <c r="A12" s="86"/>
      <c r="B12" s="78" t="s">
        <v>7</v>
      </c>
      <c r="C12" s="73">
        <v>724413</v>
      </c>
      <c r="D12" s="68">
        <f>IF(C12=0,"_",IF(C$28=0,"_",ROUND(C12/C$28*100,2)))</f>
        <v>0.21</v>
      </c>
      <c r="E12" s="73">
        <v>856672</v>
      </c>
      <c r="F12" s="68">
        <f>IF(E12=0,"_",IF(E$28=0,"_",ROUND(E12/E$28*100,2)))</f>
        <v>0.27</v>
      </c>
    </row>
    <row r="13" spans="1:6" ht="15" customHeight="1">
      <c r="A13" s="86"/>
      <c r="B13" s="79"/>
      <c r="C13" s="75"/>
      <c r="D13" s="68"/>
      <c r="E13" s="75"/>
      <c r="F13" s="68"/>
    </row>
    <row r="14" spans="1:6" ht="15" customHeight="1">
      <c r="A14" s="86"/>
      <c r="B14" s="78" t="s">
        <v>9</v>
      </c>
      <c r="C14" s="73">
        <v>940</v>
      </c>
      <c r="D14" s="68">
        <f>IF(C14=0,"_",IF(C$28=0,"_",ROUND(C14/C$28*100,2)))</f>
        <v>0</v>
      </c>
      <c r="E14" s="73">
        <v>940</v>
      </c>
      <c r="F14" s="68">
        <f>IF(E14=0,"_",IF(E$28=0,"_",ROUND(E14/E$28*100,2)))</f>
        <v>0</v>
      </c>
    </row>
    <row r="15" spans="1:6" ht="15" customHeight="1">
      <c r="A15" s="87"/>
      <c r="B15" s="84" t="s">
        <v>10</v>
      </c>
      <c r="C15" s="85"/>
      <c r="D15" s="74"/>
      <c r="E15" s="85"/>
      <c r="F15" s="74"/>
    </row>
    <row r="16" spans="1:6" ht="15" customHeight="1">
      <c r="A16" s="64" t="s">
        <v>38</v>
      </c>
      <c r="B16" s="83" t="s">
        <v>11</v>
      </c>
      <c r="C16" s="75">
        <v>71089048</v>
      </c>
      <c r="D16" s="67">
        <f>IF(C16=0,"_",IF(C$28=0,"_",ROUND(C16/C$28*100,2)))</f>
        <v>20.63</v>
      </c>
      <c r="E16" s="73">
        <v>70098362</v>
      </c>
      <c r="F16" s="67">
        <f>IF(E16=0,"_",IF(E$28=0,"_",ROUND(E16/E$28*100,2)))</f>
        <v>21.82</v>
      </c>
    </row>
    <row r="17" spans="1:10" ht="15" customHeight="1">
      <c r="A17" s="65"/>
      <c r="B17" s="81" t="s">
        <v>12</v>
      </c>
      <c r="C17" s="72"/>
      <c r="D17" s="68"/>
      <c r="E17" s="75"/>
      <c r="F17" s="68"/>
    </row>
    <row r="18" spans="1:10" ht="15" customHeight="1">
      <c r="A18" s="65"/>
      <c r="B18" s="80" t="s">
        <v>17</v>
      </c>
      <c r="C18" s="72">
        <v>165580100</v>
      </c>
      <c r="D18" s="68">
        <f>IF(C18=0,"_",IF(C$28=0,"_",ROUND(C18/C$28*100,2)))</f>
        <v>48.05</v>
      </c>
      <c r="E18" s="72">
        <v>160808246</v>
      </c>
      <c r="F18" s="68">
        <v>50.04</v>
      </c>
    </row>
    <row r="19" spans="1:10" ht="15" customHeight="1">
      <c r="A19" s="65"/>
      <c r="B19" s="81" t="s">
        <v>18</v>
      </c>
      <c r="C19" s="72"/>
      <c r="D19" s="68"/>
      <c r="E19" s="72"/>
      <c r="F19" s="68"/>
    </row>
    <row r="20" spans="1:10" ht="15" customHeight="1">
      <c r="A20" s="65"/>
      <c r="B20" s="80" t="s">
        <v>13</v>
      </c>
      <c r="C20" s="72">
        <v>100668374</v>
      </c>
      <c r="D20" s="68">
        <f>IF(C20=0,"_",IF(C$28=0,"_",ROUND(C20/C$28*100,2)))</f>
        <v>29.21</v>
      </c>
      <c r="E20" s="73">
        <v>86887044</v>
      </c>
      <c r="F20" s="68">
        <f>IF(E20=0,"_",IF(E$28=0,"_",ROUND(E20/E$28*100,2)))</f>
        <v>27.04</v>
      </c>
    </row>
    <row r="21" spans="1:10" ht="15" customHeight="1">
      <c r="A21" s="65"/>
      <c r="B21" s="81" t="s">
        <v>14</v>
      </c>
      <c r="C21" s="72"/>
      <c r="D21" s="68"/>
      <c r="E21" s="75"/>
      <c r="F21" s="68"/>
    </row>
    <row r="22" spans="1:10" ht="15" customHeight="1">
      <c r="A22" s="65"/>
      <c r="B22" s="80" t="s">
        <v>15</v>
      </c>
      <c r="C22" s="72">
        <v>6537919</v>
      </c>
      <c r="D22" s="68">
        <f>IF(C22=0,"_",IF(C$28=0,"_",ROUND(C22/C$28*100,2)))</f>
        <v>1.9</v>
      </c>
      <c r="E22" s="73">
        <v>2674818</v>
      </c>
      <c r="F22" s="68">
        <f>IF(E22=0,"_",IF(E$28=0,"_",ROUND(E22/E$28*100,2)))</f>
        <v>0.83</v>
      </c>
    </row>
    <row r="23" spans="1:10" ht="15" customHeight="1">
      <c r="A23" s="65"/>
      <c r="B23" s="81" t="s">
        <v>16</v>
      </c>
      <c r="C23" s="72"/>
      <c r="D23" s="68"/>
      <c r="E23" s="75"/>
      <c r="F23" s="68"/>
    </row>
    <row r="24" spans="1:10" ht="15" customHeight="1">
      <c r="A24" s="65"/>
      <c r="B24" s="80" t="s">
        <v>7</v>
      </c>
      <c r="C24" s="72">
        <v>724413</v>
      </c>
      <c r="D24" s="68">
        <f>IF(C24=0,"_",IF(C$28=0,"_",ROUND(C24/C$28*100,2)))</f>
        <v>0.21</v>
      </c>
      <c r="E24" s="73">
        <v>856672</v>
      </c>
      <c r="F24" s="68">
        <f>IF(E24=0,"_",IF(E$28=0,"_",ROUND(E24/E$28*100,2)))</f>
        <v>0.27</v>
      </c>
    </row>
    <row r="25" spans="1:10" ht="15" customHeight="1">
      <c r="A25" s="65"/>
      <c r="B25" s="81" t="s">
        <v>8</v>
      </c>
      <c r="C25" s="72"/>
      <c r="D25" s="68"/>
      <c r="E25" s="75"/>
      <c r="F25" s="68"/>
    </row>
    <row r="26" spans="1:10" ht="15" customHeight="1">
      <c r="A26" s="65"/>
      <c r="B26" s="80" t="s">
        <v>9</v>
      </c>
      <c r="C26" s="72">
        <v>940</v>
      </c>
      <c r="D26" s="68">
        <f>IF(C26=0,"_",IF(C$28=0,"_",ROUND(C26/C$28*100,2)))</f>
        <v>0</v>
      </c>
      <c r="E26" s="73">
        <v>940</v>
      </c>
      <c r="F26" s="68">
        <f>IF(E26=0,"_",IF(E$28=0,"_",ROUND(E26/E$28*100,2)))</f>
        <v>0</v>
      </c>
    </row>
    <row r="27" spans="1:10" ht="15" customHeight="1">
      <c r="A27" s="66"/>
      <c r="B27" s="82" t="s">
        <v>10</v>
      </c>
      <c r="C27" s="73"/>
      <c r="D27" s="74"/>
      <c r="E27" s="75"/>
      <c r="F27" s="68"/>
    </row>
    <row r="28" spans="1:10" ht="30" customHeight="1">
      <c r="A28" s="52" t="s">
        <v>39</v>
      </c>
      <c r="B28" s="71"/>
      <c r="C28" s="8">
        <f>SUM(C16:C27)</f>
        <v>344600794</v>
      </c>
      <c r="D28" s="9">
        <f>IF(C$28=0,"_",ROUND(C28/C$28*100,2))</f>
        <v>100</v>
      </c>
      <c r="E28" s="8">
        <f>SUM(E16:E27)</f>
        <v>321326082</v>
      </c>
      <c r="F28" s="9">
        <f>IF(E$28=0,"_",ROUND(E28/E$28*100,2))</f>
        <v>100</v>
      </c>
    </row>
    <row r="29" spans="1:10" ht="18" customHeight="1">
      <c r="A29" s="12" t="s">
        <v>71</v>
      </c>
    </row>
    <row r="30" spans="1:10">
      <c r="A30" s="1" t="s">
        <v>72</v>
      </c>
      <c r="J30" s="69"/>
    </row>
    <row r="31" spans="1:10">
      <c r="J31" s="70"/>
    </row>
  </sheetData>
  <mergeCells count="65">
    <mergeCell ref="E6:E7"/>
    <mergeCell ref="A1:F1"/>
    <mergeCell ref="A2:F2"/>
    <mergeCell ref="A6:A15"/>
    <mergeCell ref="C6:C7"/>
    <mergeCell ref="D6:D7"/>
    <mergeCell ref="C10:C11"/>
    <mergeCell ref="D10:D11"/>
    <mergeCell ref="C14:C15"/>
    <mergeCell ref="D14:D15"/>
    <mergeCell ref="C8:C9"/>
    <mergeCell ref="E3:F3"/>
    <mergeCell ref="A4:B5"/>
    <mergeCell ref="C4:D4"/>
    <mergeCell ref="E4:F4"/>
    <mergeCell ref="F8:F9"/>
    <mergeCell ref="E8:E9"/>
    <mergeCell ref="F22:F23"/>
    <mergeCell ref="D16:D17"/>
    <mergeCell ref="D18:D19"/>
    <mergeCell ref="E22:E23"/>
    <mergeCell ref="F20:F21"/>
    <mergeCell ref="E20:E21"/>
    <mergeCell ref="F18:F19"/>
    <mergeCell ref="E10:E11"/>
    <mergeCell ref="E18:E19"/>
    <mergeCell ref="F16:F17"/>
    <mergeCell ref="E16:E17"/>
    <mergeCell ref="D8:D9"/>
    <mergeCell ref="F12:F13"/>
    <mergeCell ref="E12:E13"/>
    <mergeCell ref="E24:E25"/>
    <mergeCell ref="F24:F25"/>
    <mergeCell ref="F14:F15"/>
    <mergeCell ref="E14:E15"/>
    <mergeCell ref="D22:D23"/>
    <mergeCell ref="D20:D21"/>
    <mergeCell ref="B26:B27"/>
    <mergeCell ref="C12:C13"/>
    <mergeCell ref="C22:C23"/>
    <mergeCell ref="B24:B25"/>
    <mergeCell ref="B16:B17"/>
    <mergeCell ref="B18:B19"/>
    <mergeCell ref="B20:B21"/>
    <mergeCell ref="C24:C25"/>
    <mergeCell ref="B12:B13"/>
    <mergeCell ref="B14:B15"/>
    <mergeCell ref="C16:C17"/>
    <mergeCell ref="C18:C19"/>
    <mergeCell ref="A16:A27"/>
    <mergeCell ref="F6:F7"/>
    <mergeCell ref="D12:D13"/>
    <mergeCell ref="F10:F11"/>
    <mergeCell ref="J30:J31"/>
    <mergeCell ref="A28:B28"/>
    <mergeCell ref="C26:C27"/>
    <mergeCell ref="D26:D27"/>
    <mergeCell ref="E26:E27"/>
    <mergeCell ref="F26:F27"/>
    <mergeCell ref="B6:B7"/>
    <mergeCell ref="B8:B9"/>
    <mergeCell ref="B10:B11"/>
    <mergeCell ref="B22:B23"/>
    <mergeCell ref="D24:D25"/>
    <mergeCell ref="C20:C21"/>
  </mergeCells>
  <phoneticPr fontId="1" type="noConversion"/>
  <printOptions horizontalCentered="1"/>
  <pageMargins left="0.78740157480314965" right="0.78740157480314965" top="0.78740157480314965"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6"/>
  <sheetViews>
    <sheetView topLeftCell="A2" zoomScaleNormal="100" workbookViewId="0">
      <selection activeCell="F10" sqref="F10"/>
    </sheetView>
  </sheetViews>
  <sheetFormatPr defaultColWidth="9" defaultRowHeight="16.5"/>
  <cols>
    <col min="1" max="1" width="8.625" style="3" customWidth="1"/>
    <col min="2" max="2" width="48.625" style="3" customWidth="1"/>
    <col min="3" max="4" width="28.625" style="3" customWidth="1"/>
    <col min="5" max="16384" width="9" style="3"/>
  </cols>
  <sheetData>
    <row r="1" spans="1:8" s="12" customFormat="1" ht="39" customHeight="1">
      <c r="A1" s="94" t="s">
        <v>76</v>
      </c>
      <c r="B1" s="94"/>
      <c r="C1" s="94"/>
      <c r="D1" s="94"/>
      <c r="E1" s="94"/>
      <c r="F1" s="94"/>
      <c r="G1" s="94"/>
      <c r="H1" s="94"/>
    </row>
    <row r="2" spans="1:8" s="28" customFormat="1" ht="24" customHeight="1">
      <c r="A2" s="99" t="s">
        <v>69</v>
      </c>
      <c r="B2" s="99"/>
      <c r="C2" s="99"/>
      <c r="D2" s="99"/>
    </row>
    <row r="3" spans="1:8" s="28" customFormat="1" ht="24" customHeight="1">
      <c r="D3" s="29" t="s">
        <v>44</v>
      </c>
    </row>
    <row r="4" spans="1:8" s="31" customFormat="1" ht="27.95" customHeight="1">
      <c r="A4" s="92" t="s">
        <v>45</v>
      </c>
      <c r="B4" s="92"/>
      <c r="C4" s="30" t="s">
        <v>42</v>
      </c>
      <c r="D4" s="30" t="s">
        <v>43</v>
      </c>
    </row>
    <row r="5" spans="1:8" s="31" customFormat="1" ht="27.95" customHeight="1">
      <c r="A5" s="26" t="s">
        <v>65</v>
      </c>
      <c r="B5" s="27" t="s">
        <v>46</v>
      </c>
      <c r="C5" s="10">
        <v>64759196</v>
      </c>
      <c r="D5" s="10">
        <v>61084075</v>
      </c>
    </row>
    <row r="6" spans="1:8" s="28" customFormat="1" ht="27.95" customHeight="1">
      <c r="A6" s="26" t="s">
        <v>66</v>
      </c>
      <c r="B6" s="27" t="s">
        <v>47</v>
      </c>
      <c r="C6" s="10">
        <v>49211350</v>
      </c>
      <c r="D6" s="10">
        <v>64976622</v>
      </c>
    </row>
    <row r="7" spans="1:8" s="28" customFormat="1" ht="27.95" customHeight="1">
      <c r="A7" s="26" t="s">
        <v>57</v>
      </c>
      <c r="B7" s="27" t="s">
        <v>48</v>
      </c>
      <c r="C7" s="10">
        <v>35437937</v>
      </c>
      <c r="D7" s="10">
        <v>21680048</v>
      </c>
    </row>
    <row r="8" spans="1:8" s="28" customFormat="1" ht="27.95" customHeight="1">
      <c r="A8" s="26" t="s">
        <v>58</v>
      </c>
      <c r="B8" s="27" t="s">
        <v>49</v>
      </c>
      <c r="C8" s="10">
        <v>33552901</v>
      </c>
      <c r="D8" s="10">
        <v>31439293</v>
      </c>
    </row>
    <row r="9" spans="1:8" s="28" customFormat="1" ht="27.95" customHeight="1">
      <c r="A9" s="26" t="s">
        <v>59</v>
      </c>
      <c r="B9" s="27" t="s">
        <v>50</v>
      </c>
      <c r="C9" s="10">
        <v>29487756</v>
      </c>
      <c r="D9" s="10">
        <v>29877188</v>
      </c>
    </row>
    <row r="10" spans="1:8" s="28" customFormat="1" ht="27.95" customHeight="1">
      <c r="A10" s="26" t="s">
        <v>60</v>
      </c>
      <c r="B10" s="27" t="s">
        <v>56</v>
      </c>
      <c r="C10" s="10">
        <v>13848983</v>
      </c>
      <c r="D10" s="10">
        <v>7945655</v>
      </c>
    </row>
    <row r="11" spans="1:8" s="28" customFormat="1" ht="27.95" customHeight="1">
      <c r="A11" s="26" t="s">
        <v>61</v>
      </c>
      <c r="B11" s="27" t="s">
        <v>51</v>
      </c>
      <c r="C11" s="10">
        <v>13405404</v>
      </c>
      <c r="D11" s="10">
        <v>10054601</v>
      </c>
    </row>
    <row r="12" spans="1:8" s="28" customFormat="1" ht="27.95" customHeight="1">
      <c r="A12" s="26" t="s">
        <v>62</v>
      </c>
      <c r="B12" s="27" t="s">
        <v>52</v>
      </c>
      <c r="C12" s="10">
        <v>11840480</v>
      </c>
      <c r="D12" s="10">
        <v>9316397</v>
      </c>
    </row>
    <row r="13" spans="1:8" s="28" customFormat="1" ht="27.95" customHeight="1">
      <c r="A13" s="26" t="s">
        <v>63</v>
      </c>
      <c r="B13" s="27" t="s">
        <v>53</v>
      </c>
      <c r="C13" s="10">
        <v>10166198</v>
      </c>
      <c r="D13" s="10">
        <v>5588151</v>
      </c>
    </row>
    <row r="14" spans="1:8" s="28" customFormat="1" ht="27.95" customHeight="1">
      <c r="A14" s="26" t="s">
        <v>64</v>
      </c>
      <c r="B14" s="27" t="s">
        <v>54</v>
      </c>
      <c r="C14" s="10">
        <v>9047396</v>
      </c>
      <c r="D14" s="10">
        <v>7411296</v>
      </c>
    </row>
    <row r="15" spans="1:8" s="28" customFormat="1" ht="27.95" customHeight="1">
      <c r="A15" s="92" t="s">
        <v>55</v>
      </c>
      <c r="B15" s="92"/>
      <c r="C15" s="10">
        <f>SUM(C5:C14)</f>
        <v>270757601</v>
      </c>
      <c r="D15" s="10">
        <f>SUM(D5:D14)</f>
        <v>249373326</v>
      </c>
    </row>
    <row r="16" spans="1:8" s="28" customFormat="1" ht="18" customHeight="1">
      <c r="A16" s="95" t="s">
        <v>91</v>
      </c>
      <c r="B16" s="96"/>
      <c r="C16" s="96"/>
      <c r="D16" s="96"/>
    </row>
    <row r="17" spans="1:4" s="28" customFormat="1" ht="18" customHeight="1">
      <c r="A17" s="62" t="s">
        <v>92</v>
      </c>
      <c r="B17" s="98"/>
      <c r="C17" s="98"/>
      <c r="D17" s="98"/>
    </row>
    <row r="18" spans="1:4" s="28" customFormat="1" ht="18" customHeight="1">
      <c r="A18" s="97" t="s">
        <v>67</v>
      </c>
      <c r="B18" s="93"/>
      <c r="C18" s="93"/>
      <c r="D18" s="93"/>
    </row>
    <row r="19" spans="1:4" s="28" customFormat="1" ht="18" customHeight="1">
      <c r="A19" s="54" t="s">
        <v>68</v>
      </c>
      <c r="B19" s="93"/>
      <c r="C19" s="93"/>
      <c r="D19" s="93"/>
    </row>
    <row r="20" spans="1:4" s="28" customFormat="1" ht="18" customHeight="1">
      <c r="A20" s="54" t="s">
        <v>90</v>
      </c>
      <c r="B20" s="93"/>
      <c r="C20" s="93"/>
      <c r="D20" s="93"/>
    </row>
    <row r="21" spans="1:4" s="28" customFormat="1" ht="18" customHeight="1">
      <c r="A21" s="54" t="s">
        <v>89</v>
      </c>
      <c r="B21" s="93"/>
      <c r="C21" s="93"/>
      <c r="D21" s="93"/>
    </row>
    <row r="22" spans="1:4">
      <c r="B22" s="91"/>
      <c r="C22" s="91"/>
    </row>
    <row r="23" spans="1:4" ht="19.899999999999999" customHeight="1">
      <c r="B23" s="91"/>
      <c r="C23" s="91"/>
    </row>
    <row r="24" spans="1:4" ht="19.899999999999999" customHeight="1"/>
    <row r="25" spans="1:4" ht="19.899999999999999" customHeight="1"/>
    <row r="26" spans="1:4" ht="19.899999999999999" customHeight="1"/>
    <row r="27" spans="1:4" ht="19.899999999999999" customHeight="1"/>
    <row r="28" spans="1:4" ht="19.899999999999999" customHeight="1"/>
    <row r="29" spans="1:4" ht="19.899999999999999" customHeight="1"/>
    <row r="30" spans="1:4" ht="19.899999999999999" customHeight="1"/>
    <row r="31" spans="1:4" ht="19.899999999999999" customHeight="1"/>
    <row r="32" spans="1:4"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25.15" customHeight="1"/>
    <row r="46" ht="93.6" customHeight="1"/>
  </sheetData>
  <mergeCells count="13">
    <mergeCell ref="E1:H1"/>
    <mergeCell ref="A16:D16"/>
    <mergeCell ref="A18:D18"/>
    <mergeCell ref="A19:D19"/>
    <mergeCell ref="A20:D20"/>
    <mergeCell ref="A17:D17"/>
    <mergeCell ref="A1:D1"/>
    <mergeCell ref="A2:D2"/>
    <mergeCell ref="B23:C23"/>
    <mergeCell ref="B22:C22"/>
    <mergeCell ref="A15:B15"/>
    <mergeCell ref="A4:B4"/>
    <mergeCell ref="A21:D21"/>
  </mergeCells>
  <phoneticPr fontId="1" type="noConversion"/>
  <printOptions horizontalCentered="1"/>
  <pageMargins left="0.59055118110236227" right="0.59055118110236227" top="0.59055118110236227" bottom="0.3937007874015748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何慧麗</cp:lastModifiedBy>
  <cp:lastPrinted>2016-03-30T01:44:49Z</cp:lastPrinted>
  <dcterms:created xsi:type="dcterms:W3CDTF">2005-01-04T07:49:27Z</dcterms:created>
  <dcterms:modified xsi:type="dcterms:W3CDTF">2016-06-14T10:06:33Z</dcterms:modified>
</cp:coreProperties>
</file>