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13 曹世樺\0001請假代理專用資料夾-\11101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19" i="1" l="1"/>
  <c r="Q119" i="1"/>
  <c r="O119" i="1"/>
  <c r="N119" i="1"/>
  <c r="L119" i="1" l="1"/>
  <c r="K119" i="1"/>
  <c r="I119" i="1"/>
  <c r="H119" i="1"/>
  <c r="L121" i="1"/>
  <c r="I121" i="1"/>
  <c r="F121" i="1"/>
  <c r="F120" i="1"/>
  <c r="O121" i="1"/>
  <c r="R121" i="1"/>
  <c r="P121" i="1"/>
  <c r="P120" i="1"/>
  <c r="M121" i="1"/>
  <c r="M120" i="1"/>
  <c r="J121" i="1"/>
  <c r="J120" i="1"/>
  <c r="G121" i="1"/>
  <c r="D121" i="1" s="1"/>
  <c r="G120" i="1"/>
  <c r="D120" i="1"/>
  <c r="R118" i="1" l="1"/>
  <c r="Q118" i="1"/>
  <c r="O118" i="1"/>
  <c r="N118" i="1"/>
  <c r="L118" i="1"/>
  <c r="K118" i="1"/>
  <c r="I118" i="1"/>
  <c r="H118" i="1"/>
  <c r="R117" i="1" l="1"/>
  <c r="Q117" i="1"/>
  <c r="O117" i="1"/>
  <c r="N117" i="1"/>
  <c r="L117" i="1"/>
  <c r="K117" i="1"/>
  <c r="I117" i="1"/>
  <c r="H117" i="1"/>
  <c r="R115" i="1" l="1"/>
  <c r="Q115" i="1"/>
  <c r="O115" i="1"/>
  <c r="N115" i="1"/>
  <c r="L115" i="1"/>
  <c r="K115" i="1"/>
  <c r="I115" i="1"/>
  <c r="H115" i="1"/>
  <c r="R114" i="1" l="1"/>
  <c r="Q114" i="1"/>
  <c r="O114" i="1"/>
  <c r="N114" i="1"/>
  <c r="L114" i="1"/>
  <c r="K114" i="1"/>
  <c r="I114" i="1"/>
  <c r="H114" i="1"/>
  <c r="R113" i="1" l="1"/>
  <c r="Q113" i="1"/>
  <c r="O113" i="1"/>
  <c r="N113" i="1"/>
  <c r="L113" i="1"/>
  <c r="K113" i="1"/>
  <c r="I113" i="1"/>
  <c r="H113" i="1"/>
  <c r="R111" i="1" l="1"/>
  <c r="Q111" i="1"/>
  <c r="O111" i="1"/>
  <c r="N111" i="1"/>
  <c r="L111" i="1"/>
  <c r="K111" i="1"/>
  <c r="I111" i="1"/>
  <c r="H111" i="1"/>
  <c r="R110" i="1" l="1"/>
  <c r="Q110" i="1"/>
  <c r="O110" i="1"/>
  <c r="N110" i="1"/>
  <c r="L110" i="1"/>
  <c r="K110" i="1"/>
  <c r="I110" i="1"/>
  <c r="H110" i="1"/>
  <c r="R109" i="1" l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20" i="1" l="1"/>
  <c r="E121" i="1"/>
  <c r="R120" i="1"/>
  <c r="L120" i="1"/>
  <c r="R105" i="1"/>
  <c r="Q105" i="1"/>
  <c r="O105" i="1"/>
  <c r="N105" i="1"/>
  <c r="L105" i="1"/>
  <c r="K105" i="1"/>
  <c r="I105" i="1"/>
  <c r="H105" i="1"/>
  <c r="I120" i="1" l="1"/>
  <c r="O120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<sst xmlns="http://schemas.openxmlformats.org/spreadsheetml/2006/main" count="287" uniqueCount="127">
  <si>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</si>
  <si>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</si>
  <si>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</si>
  <si>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</si>
  <si>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</si>
  <si>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</si>
  <si>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</si>
  <si>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</si>
  <si>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</si>
  <si>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</si>
  <si>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</si>
  <si>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</si>
  <si>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</si>
  <si>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</si>
  <si>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</si>
  <si>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</si>
  <si>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</si>
  <si>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</si>
  <si>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</si>
  <si>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</si>
  <si>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</si>
  <si>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</si>
  <si>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</si>
  <si>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</si>
  <si>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</si>
  <si>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</si>
  <si>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</si>
  <si>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</si>
  <si>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</si>
  <si>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</si>
  <si>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</si>
  <si>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</si>
  <si>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</si>
  <si>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</si>
  <si>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</si>
  <si>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</si>
  <si>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</si>
  <si>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</si>
  <si>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</si>
  <si>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</si>
  <si>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</si>
  <si>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</si>
  <si>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</si>
  <si>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</si>
  <si>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</si>
  <si>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</si>
  <si>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</si>
  <si>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</si>
  <si>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</si>
  <si>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</si>
  <si>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</si>
  <si>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</si>
  <si>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</si>
  <si>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</si>
  <si>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</si>
  <si>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</si>
  <si>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</si>
  <si>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</si>
  <si>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</si>
  <si>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</si>
  <si>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</si>
  <si>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</si>
  <si>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</si>
  <si>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</si>
  <si>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</si>
  <si>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</si>
  <si>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</si>
  <si>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</si>
  <si>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</si>
  <si>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</si>
  <si>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</si>
  <si>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</si>
  <si>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</si>
  <si>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</si>
  <si>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</si>
  <si>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</si>
  <si>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</si>
  <si>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</si>
  <si>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</si>
  <si>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</si>
  <si>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</si>
  <si>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</si>
  <si>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</si>
  <si>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</si>
  <si>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</si>
  <si>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</si>
  <si>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</si>
  <si>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</si>
  <si>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</si>
  <si>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</si>
  <si>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</si>
  <si>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</si>
  <si>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</si>
  <si>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</si>
  <si>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</si>
  <si>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</si>
  <si>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</si>
  <si>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</si>
  <si>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</si>
  <si>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</si>
  <si>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</si>
  <si>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</si>
  <si>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</si>
  <si>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</si>
  <si>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</si>
  <si>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</si>
  <si>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</si>
  <si>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</si>
  <si>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</si>
  <si>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</si>
  <si>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</si>
  <si>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</si>
  <si>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</si>
  <si>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</si>
  <si>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</si>
  <si>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</si>
  <si>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</si>
  <si>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</si>
  <si>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</si>
  <si>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t xml:space="preserve">   </t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</si>
  <si>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</si>
  <si>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</si>
  <si>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</si>
  <si>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</si>
  <si>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</si>
  <si>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</si>
  <si>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1-12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</si>
</sst>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86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27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horizontal="center" vertical="center"/>
    </xf>
    <xf numFmtId="177" fontId="6" fillId="0" borderId="27" xfId="0" applyNumberFormat="1" applyFont="1" applyFill="1" applyBorder="1" applyAlignment="1">
      <alignment vertical="center"/>
    </xf>
    <xf numFmtId="178" fontId="14" fillId="0" borderId="30" xfId="0" applyNumberFormat="1" applyFont="1" applyFill="1" applyBorder="1" applyAlignment="1">
      <alignment vertical="center"/>
    </xf>
    <xf numFmtId="178" fontId="6" fillId="0" borderId="30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31" xfId="0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3"/>
  <sheetViews>
    <sheetView showGridLines="0" tabSelected="1" zoomScaleNormal="100" workbookViewId="0">
      <pane xSplit="3" ySplit="5" topLeftCell="D93" activePane="bottomRight" state="frozen"/>
      <selection pane="topRight" activeCell="D1" sqref="D1"/>
      <selection pane="bottomLeft" activeCell="A6" sqref="A6"/>
      <selection pane="bottomRight" activeCell="G118" sqref="G11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80" t="s">
        <v>2</v>
      </c>
      <c r="E3" s="80"/>
      <c r="F3" s="5" t="s">
        <v>3</v>
      </c>
      <c r="G3" s="80" t="s">
        <v>4</v>
      </c>
      <c r="H3" s="80"/>
      <c r="I3" s="80"/>
      <c r="J3" s="80"/>
      <c r="K3" s="80"/>
      <c r="L3" s="80"/>
      <c r="M3" s="81" t="s">
        <v>123</v>
      </c>
      <c r="N3" s="81"/>
      <c r="O3" s="81"/>
      <c r="P3" s="81"/>
      <c r="Q3" s="81"/>
      <c r="R3" s="81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120</v>
      </c>
      <c r="G4" s="12" t="s">
        <v>8</v>
      </c>
      <c r="H4" s="82" t="s">
        <v>9</v>
      </c>
      <c r="I4" s="82"/>
      <c r="J4" s="12" t="s">
        <v>10</v>
      </c>
      <c r="K4" s="83" t="s">
        <v>9</v>
      </c>
      <c r="L4" s="83"/>
      <c r="M4" s="10" t="s">
        <v>8</v>
      </c>
      <c r="N4" s="84" t="s">
        <v>9</v>
      </c>
      <c r="O4" s="84"/>
      <c r="P4" s="12" t="s">
        <v>10</v>
      </c>
      <c r="Q4" s="85" t="s">
        <v>9</v>
      </c>
      <c r="R4" s="85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73</v>
      </c>
      <c r="C89" s="54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89</v>
      </c>
      <c r="C90" s="54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91</v>
      </c>
      <c r="C91" s="54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93</v>
      </c>
      <c r="C93" s="54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95</v>
      </c>
      <c r="C94" s="54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97</v>
      </c>
      <c r="C95" s="54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99</v>
      </c>
      <c r="C97" s="54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101</v>
      </c>
      <c r="C98" s="54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104</v>
      </c>
      <c r="C99" s="54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85</v>
      </c>
      <c r="C101" s="54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106</v>
      </c>
      <c r="C102" s="54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108</v>
      </c>
      <c r="C103" s="54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111</v>
      </c>
      <c r="C105" s="54"/>
      <c r="D105" s="23">
        <v>0.08</v>
      </c>
      <c r="E105" s="31">
        <v>0.27</v>
      </c>
      <c r="F105" s="34" t="s">
        <v>90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112</v>
      </c>
      <c r="C106" s="54" t="s">
        <v>29</v>
      </c>
      <c r="D106" s="23">
        <v>7.0000000000000007E-2</v>
      </c>
      <c r="E106" s="31">
        <v>0.24</v>
      </c>
      <c r="F106" s="34" t="s">
        <v>113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114</v>
      </c>
      <c r="C107" s="54"/>
      <c r="D107" s="23">
        <v>7.0000000000000007E-2</v>
      </c>
      <c r="E107" s="31">
        <v>0.22</v>
      </c>
      <c r="F107" s="34" t="s">
        <v>92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79</v>
      </c>
      <c r="C109" s="54"/>
      <c r="D109" s="23">
        <v>0.09</v>
      </c>
      <c r="E109" s="31">
        <v>0.23</v>
      </c>
      <c r="F109" s="34" t="s">
        <v>105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2.75" customHeight="1" x14ac:dyDescent="0.25">
      <c r="A110" s="1"/>
      <c r="B110" s="32" t="s">
        <v>80</v>
      </c>
      <c r="C110" s="54"/>
      <c r="D110" s="23">
        <v>0.08</v>
      </c>
      <c r="E110" s="31">
        <v>0.27</v>
      </c>
      <c r="F110" s="34" t="s">
        <v>98</v>
      </c>
      <c r="G110" s="35">
        <v>7155996</v>
      </c>
      <c r="H110" s="36">
        <f>(G110-G109)/G109*100</f>
        <v>66.250289532614786</v>
      </c>
      <c r="I110" s="36">
        <f>(G110-G94)/G94*100</f>
        <v>51.623512421227133</v>
      </c>
      <c r="J110" s="37">
        <v>1299292</v>
      </c>
      <c r="K110" s="36">
        <f>(J110-J109)/J109*100</f>
        <v>29.49551950517716</v>
      </c>
      <c r="L110" s="36">
        <f>(J110-J94)/J94*100</f>
        <v>31.453269203141222</v>
      </c>
      <c r="M110" s="35">
        <v>6030</v>
      </c>
      <c r="N110" s="36">
        <f>(M110-M109)/M109*100</f>
        <v>59.904534606205253</v>
      </c>
      <c r="O110" s="36">
        <f>(M110-M94)/M94*100</f>
        <v>22.237989053314415</v>
      </c>
      <c r="P110" s="37">
        <v>3480</v>
      </c>
      <c r="Q110" s="36">
        <f>(P110-P109)/P109*100</f>
        <v>49.935372684187854</v>
      </c>
      <c r="R110" s="39">
        <f>(P110-P94)/P94*100</f>
        <v>13.133940182054616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8" customHeight="1" x14ac:dyDescent="0.25">
      <c r="A111" s="1"/>
      <c r="B111" s="32" t="s">
        <v>115</v>
      </c>
      <c r="C111" s="54"/>
      <c r="D111" s="23">
        <v>0.08</v>
      </c>
      <c r="E111" s="31">
        <v>0.27</v>
      </c>
      <c r="F111" s="34" t="s">
        <v>116</v>
      </c>
      <c r="G111" s="35">
        <v>5585013</v>
      </c>
      <c r="H111" s="36">
        <f>(G111-G110)/G110*100</f>
        <v>-21.95338007455566</v>
      </c>
      <c r="I111" s="36">
        <f>(G111-G95)/G95*100</f>
        <v>-23.899992969111509</v>
      </c>
      <c r="J111" s="37">
        <v>1142277</v>
      </c>
      <c r="K111" s="36">
        <f>(J111-J110)/J110*100</f>
        <v>-12.084658413966991</v>
      </c>
      <c r="L111" s="36">
        <f>(J111-J95)/J95*100</f>
        <v>-8.059503754399719</v>
      </c>
      <c r="M111" s="35">
        <v>4552</v>
      </c>
      <c r="N111" s="36">
        <f>(M111-M110)/M110*100</f>
        <v>-24.510779436152571</v>
      </c>
      <c r="O111" s="36">
        <f>(M111-M95)/M95*100</f>
        <v>-28.371361132966165</v>
      </c>
      <c r="P111" s="37">
        <v>3093</v>
      </c>
      <c r="Q111" s="36">
        <f>(P111-P110)/P110*100</f>
        <v>-11.120689655172415</v>
      </c>
      <c r="R111" s="39">
        <f>(P111-P95)/P95*100</f>
        <v>-37.451971688574318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6.75" customHeight="1" x14ac:dyDescent="0.25">
      <c r="A112" s="1"/>
      <c r="B112" s="32"/>
      <c r="C112" s="54"/>
      <c r="D112" s="23"/>
      <c r="E112" s="31"/>
      <c r="F112" s="34"/>
      <c r="G112" s="35"/>
      <c r="H112" s="36"/>
      <c r="I112" s="36"/>
      <c r="J112" s="37"/>
      <c r="K112" s="36"/>
      <c r="L112" s="36"/>
      <c r="M112" s="35"/>
      <c r="N112" s="36"/>
      <c r="O112" s="36"/>
      <c r="P112" s="37"/>
      <c r="Q112" s="36"/>
      <c r="R112" s="39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25" customHeight="1" x14ac:dyDescent="0.25">
      <c r="A113" s="1"/>
      <c r="B113" s="32" t="s">
        <v>82</v>
      </c>
      <c r="C113" s="54"/>
      <c r="D113" s="23">
        <v>0.08</v>
      </c>
      <c r="E113" s="31">
        <v>0.24</v>
      </c>
      <c r="F113" s="34" t="s">
        <v>117</v>
      </c>
      <c r="G113" s="35">
        <v>4734953</v>
      </c>
      <c r="H113" s="36">
        <f>(G113-G111)/G111*100</f>
        <v>-15.220376389455136</v>
      </c>
      <c r="I113" s="36">
        <f>(G113-G97)/G97*100</f>
        <v>-27.653017678355418</v>
      </c>
      <c r="J113" s="37">
        <v>1101444</v>
      </c>
      <c r="K113" s="36">
        <f>(J113-J111)/J111*100</f>
        <v>-3.5747021081576533</v>
      </c>
      <c r="L113" s="36">
        <f>(J113-J97)/J97*100</f>
        <v>-13.948813542637541</v>
      </c>
      <c r="M113" s="35">
        <v>3731</v>
      </c>
      <c r="N113" s="36">
        <f>(M113-M111)/M111*100</f>
        <v>-18.036028119507908</v>
      </c>
      <c r="O113" s="36">
        <f>(M113-M97)/M97*100</f>
        <v>-27.511171556246357</v>
      </c>
      <c r="P113" s="37">
        <v>2626</v>
      </c>
      <c r="Q113" s="36">
        <f>(P113-P111)/P111*100</f>
        <v>-15.098609763983188</v>
      </c>
      <c r="R113" s="39">
        <f>(P113-P97)/P97*100</f>
        <v>-16.898734177215189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4.25" customHeight="1" x14ac:dyDescent="0.25">
      <c r="A114" s="1"/>
      <c r="B114" s="32" t="s">
        <v>118</v>
      </c>
      <c r="C114" s="54"/>
      <c r="D114" s="23">
        <v>0.06</v>
      </c>
      <c r="E114" s="31">
        <v>0.28000000000000003</v>
      </c>
      <c r="F114" s="34" t="s">
        <v>92</v>
      </c>
      <c r="G114" s="35">
        <v>6840239</v>
      </c>
      <c r="H114" s="36">
        <f>(G114-G113)/G113*100</f>
        <v>44.462658869053193</v>
      </c>
      <c r="I114" s="36">
        <f>(G114-G98)/G98*100</f>
        <v>12.606721596193893</v>
      </c>
      <c r="J114" s="37">
        <v>1317088</v>
      </c>
      <c r="K114" s="36">
        <f>(J114-J113)/J113*100</f>
        <v>19.578299032905893</v>
      </c>
      <c r="L114" s="36">
        <f>(J114-J98)/J98*100</f>
        <v>15.44097346086795</v>
      </c>
      <c r="M114" s="35">
        <v>4198</v>
      </c>
      <c r="N114" s="36">
        <f>(M114-M113)/M113*100</f>
        <v>12.516751541141785</v>
      </c>
      <c r="O114" s="36">
        <f>(M114-M98)/M98*100</f>
        <v>-19.593947519632255</v>
      </c>
      <c r="P114" s="37">
        <v>3706</v>
      </c>
      <c r="Q114" s="36">
        <f>(P114-P113)/P113*100</f>
        <v>41.127189642041131</v>
      </c>
      <c r="R114" s="39">
        <f>(P114-P98)/P98*100</f>
        <v>8.7760493102436161</v>
      </c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25" customHeight="1" x14ac:dyDescent="0.25">
      <c r="A115" s="1"/>
      <c r="B115" s="32" t="s">
        <v>124</v>
      </c>
      <c r="C115" s="54"/>
      <c r="D115" s="23">
        <v>7.0000000000000007E-2</v>
      </c>
      <c r="E115" s="31">
        <v>0.28999999999999998</v>
      </c>
      <c r="F115" s="34" t="s">
        <v>102</v>
      </c>
      <c r="G115" s="35">
        <v>5746655</v>
      </c>
      <c r="H115" s="36">
        <f>(G115-G114)/G114*100</f>
        <v>-15.987511547476629</v>
      </c>
      <c r="I115" s="36">
        <f>(G115-G99)/G99*100</f>
        <v>-10.896934264286536</v>
      </c>
      <c r="J115" s="37">
        <v>1184502</v>
      </c>
      <c r="K115" s="36">
        <f>(J115-J114)/J114*100</f>
        <v>-10.066601472338977</v>
      </c>
      <c r="L115" s="36">
        <f>(J115-J99)/J99*100</f>
        <v>-2.1552247534885796</v>
      </c>
      <c r="M115" s="35">
        <v>3904</v>
      </c>
      <c r="N115" s="36">
        <f>(M115-M114)/M114*100</f>
        <v>-7.0033349213911382</v>
      </c>
      <c r="O115" s="36">
        <f>(M115-M99)/M99*100</f>
        <v>-24.618652249469008</v>
      </c>
      <c r="P115" s="37">
        <v>3433</v>
      </c>
      <c r="Q115" s="36">
        <f>(P115-P114)/P114*100</f>
        <v>-7.3664328116567726</v>
      </c>
      <c r="R115" s="39">
        <f>(P115-P99)/P99*100</f>
        <v>0.49765807962529279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5.25" customHeight="1" x14ac:dyDescent="0.25">
      <c r="A116" s="1"/>
      <c r="B116" s="32"/>
      <c r="C116" s="54"/>
      <c r="D116" s="23"/>
      <c r="E116" s="31"/>
      <c r="F116" s="34"/>
      <c r="G116" s="35"/>
      <c r="H116" s="36"/>
      <c r="I116" s="36"/>
      <c r="J116" s="37"/>
      <c r="K116" s="36"/>
      <c r="L116" s="36"/>
      <c r="M116" s="35"/>
      <c r="N116" s="36"/>
      <c r="O116" s="36"/>
      <c r="P116" s="37"/>
      <c r="Q116" s="36"/>
      <c r="R116" s="39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25" customHeight="1" x14ac:dyDescent="0.25">
      <c r="A117" s="1"/>
      <c r="B117" s="32" t="s">
        <v>85</v>
      </c>
      <c r="C117" s="54"/>
      <c r="D117" s="23">
        <v>0.08</v>
      </c>
      <c r="E117" s="31">
        <v>0.26</v>
      </c>
      <c r="F117" s="34" t="s">
        <v>90</v>
      </c>
      <c r="G117" s="35">
        <v>4494003</v>
      </c>
      <c r="H117" s="36">
        <f>(G117-G115)/G115*100</f>
        <v>-21.797932884434509</v>
      </c>
      <c r="I117" s="36">
        <f>(G117-G101)/G101*100</f>
        <v>-8.3623668512604343</v>
      </c>
      <c r="J117" s="37">
        <v>1031037</v>
      </c>
      <c r="K117" s="36">
        <f>(J117-J115)/J115*100</f>
        <v>-12.956077744064595</v>
      </c>
      <c r="L117" s="36">
        <f>(J117-J101)/J101*100</f>
        <v>4.3442487736701647</v>
      </c>
      <c r="M117" s="35">
        <v>3512</v>
      </c>
      <c r="N117" s="36">
        <f>(M117-M115)/M115*100</f>
        <v>-10.040983606557377</v>
      </c>
      <c r="O117" s="36">
        <f>(M117-M101)/M101*100</f>
        <v>-25.687685146000845</v>
      </c>
      <c r="P117" s="37">
        <v>2646</v>
      </c>
      <c r="Q117" s="36">
        <f>(P117-P115)/P115*100</f>
        <v>-22.924555782114769</v>
      </c>
      <c r="R117" s="39">
        <f>(P117-P101)/P101*100</f>
        <v>-11.058823529411764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4.25" customHeight="1" x14ac:dyDescent="0.25">
      <c r="A118" s="1"/>
      <c r="B118" s="32" t="s">
        <v>86</v>
      </c>
      <c r="C118" s="54"/>
      <c r="D118" s="23">
        <v>0.06</v>
      </c>
      <c r="E118" s="31">
        <v>0.3</v>
      </c>
      <c r="F118" s="34" t="s">
        <v>92</v>
      </c>
      <c r="G118" s="35">
        <v>7125863</v>
      </c>
      <c r="H118" s="36">
        <f>(G118-G117)/G117*100</f>
        <v>58.563823833673453</v>
      </c>
      <c r="I118" s="36">
        <f>(G118-G102)/G102*100</f>
        <v>-3.3993744019959271</v>
      </c>
      <c r="J118" s="37">
        <v>1334277</v>
      </c>
      <c r="K118" s="36">
        <f>(J118-J117)/J117*100</f>
        <v>29.411165651669148</v>
      </c>
      <c r="L118" s="36">
        <f>(J118-J102)/J102*100</f>
        <v>7.0195546857454518</v>
      </c>
      <c r="M118" s="35">
        <v>4548</v>
      </c>
      <c r="N118" s="36">
        <f>(M118-M117)/M117*100</f>
        <v>29.498861047835987</v>
      </c>
      <c r="O118" s="36">
        <f>(M118-M102)/M102*100</f>
        <v>-22.056555269922878</v>
      </c>
      <c r="P118" s="37">
        <v>4004</v>
      </c>
      <c r="Q118" s="36">
        <f>(P118-P117)/P117*100</f>
        <v>51.322751322751323</v>
      </c>
      <c r="R118" s="39">
        <f>(P118-P102)/P102*100</f>
        <v>3.1161473087818696</v>
      </c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25" customHeight="1" x14ac:dyDescent="0.25">
      <c r="A119" s="1"/>
      <c r="B119" s="32" t="s">
        <v>87</v>
      </c>
      <c r="C119" s="54"/>
      <c r="D119" s="23">
        <v>0.08</v>
      </c>
      <c r="E119" s="31">
        <v>0.21</v>
      </c>
      <c r="F119" s="34" t="s">
        <v>117</v>
      </c>
      <c r="G119" s="35">
        <v>4805472</v>
      </c>
      <c r="H119" s="36">
        <f>(G119-G118)/G118*100</f>
        <v>-32.562947112511139</v>
      </c>
      <c r="I119" s="36">
        <f>(G119-G103)/G103*100</f>
        <v>-25.918352622988124</v>
      </c>
      <c r="J119" s="37">
        <v>1151368</v>
      </c>
      <c r="K119" s="36">
        <f>(J119-J118)/J118*100</f>
        <v>-13.708472828355731</v>
      </c>
      <c r="L119" s="36">
        <f>(J119-J103)/J103*100</f>
        <v>-11.045319937481215</v>
      </c>
      <c r="M119" s="35">
        <v>3608</v>
      </c>
      <c r="N119" s="36">
        <f>(M119-M118)/M118*100</f>
        <v>-20.668425681618295</v>
      </c>
      <c r="O119" s="36">
        <f>(M119-M103)/M103*100</f>
        <v>-37.142857142857146</v>
      </c>
      <c r="P119" s="37">
        <v>2459</v>
      </c>
      <c r="Q119" s="36">
        <f>(P119-P118)/P118*100</f>
        <v>-38.586413586413585</v>
      </c>
      <c r="R119" s="39">
        <f>(P119-P103)/P103*100</f>
        <v>-41.017030462940752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s="68" customFormat="1" ht="15" customHeight="1" x14ac:dyDescent="0.25">
      <c r="A120" s="57"/>
      <c r="B120" s="77" t="s">
        <v>125</v>
      </c>
      <c r="C120" s="77"/>
      <c r="D120" s="58">
        <f>M120 / G120*100</f>
        <v>7.3832672852743059E-2</v>
      </c>
      <c r="E120" s="59">
        <f>P120/J120*100</f>
        <v>0.25776002930249414</v>
      </c>
      <c r="F120" s="60">
        <f>20+16+22+19+21+21+22+22+21+20+22+22</f>
        <v>248</v>
      </c>
      <c r="G120" s="61">
        <f>G105+G106+G107+G109+G110+G111+G113+G114+G115+G117+G118+G119</f>
        <v>68917998</v>
      </c>
      <c r="H120" s="62"/>
      <c r="I120" s="63">
        <f>(G120-G121)/G121*100</f>
        <v>-8.3634234557997171</v>
      </c>
      <c r="J120" s="64">
        <f>J105+J106+J107+J109+J110+J111+J113+J114+J115+J117+J118+J119</f>
        <v>14011094</v>
      </c>
      <c r="K120" s="62"/>
      <c r="L120" s="63">
        <f>(J120-J121)/J121*100</f>
        <v>0.28908343722332736</v>
      </c>
      <c r="M120" s="61">
        <f>M105+M106+M107+M109+M110+M111+M113+M114+M115+M117+M118+M119</f>
        <v>50884</v>
      </c>
      <c r="N120" s="62"/>
      <c r="O120" s="63">
        <f>(M120-M121)/M121*100</f>
        <v>-26.99674323180442</v>
      </c>
      <c r="P120" s="64">
        <f>P105+P106+P107+P109+P110+P111+P113+P114+P115+P117+P118+P119</f>
        <v>36115</v>
      </c>
      <c r="Q120" s="62"/>
      <c r="R120" s="65">
        <f>(P120-P121)/P121*100</f>
        <v>-17.326710008241005</v>
      </c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</row>
    <row r="121" spans="1:49" s="68" customFormat="1" ht="13.5" customHeight="1" thickBot="1" x14ac:dyDescent="0.3">
      <c r="A121" s="57"/>
      <c r="B121" s="78" t="s">
        <v>126</v>
      </c>
      <c r="C121" s="78"/>
      <c r="D121" s="69">
        <f>M121/G121*100</f>
        <v>9.2677692432494976E-2</v>
      </c>
      <c r="E121" s="70">
        <f>P121/J121*100</f>
        <v>0.31268281555113853</v>
      </c>
      <c r="F121" s="71">
        <f>17+20+22+20+20+21+23+21+23+19+21+23</f>
        <v>250</v>
      </c>
      <c r="G121" s="72">
        <f>+G89+G90+G91+G93+G94+G95+G97+G98+G99+G101+G102+G103</f>
        <v>75207958</v>
      </c>
      <c r="H121" s="73"/>
      <c r="I121" s="74">
        <f>(G121-G70)/G70*100</f>
        <v>-10.021259774372034</v>
      </c>
      <c r="J121" s="75">
        <f>J89+J90+J91+J93+J94+J95+J97+J98+J99+J101+J102+J103</f>
        <v>13970707</v>
      </c>
      <c r="K121" s="73"/>
      <c r="L121" s="74">
        <f>(J121-J70)/J70*100</f>
        <v>-6.460506772264754</v>
      </c>
      <c r="M121" s="72">
        <f>M89+M90+M91+M93+M94+M95+M97+M98+M99+M101+M102+M103</f>
        <v>69701</v>
      </c>
      <c r="N121" s="73"/>
      <c r="O121" s="74">
        <f>(M121-M70)/M70*100</f>
        <v>-29.56435623553665</v>
      </c>
      <c r="P121" s="75">
        <f>P89+P90+P91+P93+P94+P95+P97+P98+P99+P101+P102+P103</f>
        <v>43684</v>
      </c>
      <c r="Q121" s="73"/>
      <c r="R121" s="76">
        <f>(P121-P70)/P70*100</f>
        <v>-23.853019104727373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</row>
    <row r="122" spans="1:49" ht="13.5" customHeight="1" x14ac:dyDescent="0.25">
      <c r="A122" s="1"/>
      <c r="B122" s="55" t="s">
        <v>119</v>
      </c>
      <c r="C122" s="44"/>
      <c r="D122" s="31"/>
      <c r="E122" s="31"/>
      <c r="F122" s="45"/>
      <c r="G122" s="46"/>
      <c r="H122" s="47"/>
      <c r="I122" s="47"/>
      <c r="J122" s="46"/>
      <c r="K122" s="47"/>
      <c r="L122" s="47"/>
      <c r="M122" s="46"/>
      <c r="N122" s="47"/>
      <c r="O122" s="47"/>
      <c r="P122" s="46"/>
      <c r="Q122" s="47"/>
      <c r="R122" s="4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48" t="s">
        <v>60</v>
      </c>
      <c r="C123" s="49" t="s">
        <v>61</v>
      </c>
      <c r="D123" s="50"/>
      <c r="E123" s="51"/>
      <c r="F123" s="51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5" x14ac:dyDescent="0.25">
      <c r="A124" s="1"/>
      <c r="B124" s="48" t="s">
        <v>62</v>
      </c>
      <c r="C124" s="49" t="s">
        <v>63</v>
      </c>
      <c r="D124" s="50"/>
      <c r="E124" s="51"/>
      <c r="F124" s="51"/>
      <c r="G124" s="51"/>
      <c r="H124" s="51"/>
      <c r="I124" s="51"/>
      <c r="J124" s="53"/>
      <c r="K124" s="53"/>
      <c r="L124" s="53"/>
      <c r="M124" s="53"/>
      <c r="N124" s="53"/>
      <c r="O124" s="53"/>
      <c r="P124" s="53"/>
      <c r="Q124" s="53"/>
      <c r="R124" s="53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B125" s="56" t="s">
        <v>121</v>
      </c>
      <c r="C125" s="1" t="s">
        <v>122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3.5" customHeight="1" x14ac:dyDescent="0.25">
      <c r="A126" s="1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3.5" customHeight="1" x14ac:dyDescent="0.25">
      <c r="A127" s="1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5.25" customHeight="1" x14ac:dyDescent="0.25">
      <c r="A128" s="1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3.5" customHeight="1" x14ac:dyDescent="0.25">
      <c r="A129" s="1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3.5" customHeight="1" x14ac:dyDescent="0.25">
      <c r="A130" s="1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3.5" customHeight="1" x14ac:dyDescent="0.25">
      <c r="A131" s="1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8" customHeight="1" x14ac:dyDescent="0.25"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5.75" customHeight="1" x14ac:dyDescent="0.25"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5.75" customHeight="1" x14ac:dyDescent="0.25"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0.15" customHeight="1" x14ac:dyDescent="0.25"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5.75" customHeight="1" x14ac:dyDescent="0.25"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9" spans="1:49" ht="7.15" customHeight="1" x14ac:dyDescent="0.25"/>
    <row r="140" spans="1:49" ht="15.75" customHeight="1" x14ac:dyDescent="0.25"/>
    <row r="141" spans="1:49" ht="17.649999999999999" customHeight="1" x14ac:dyDescent="0.25"/>
    <row r="142" spans="1:49" ht="17.100000000000001" customHeight="1" x14ac:dyDescent="0.25"/>
    <row r="143" spans="1:49" ht="7.7" customHeight="1" x14ac:dyDescent="0.25"/>
    <row r="144" spans="1:49" ht="17.100000000000001" customHeight="1" x14ac:dyDescent="0.25"/>
    <row r="145" ht="17.100000000000001" customHeight="1" x14ac:dyDescent="0.25"/>
    <row r="146" ht="17.100000000000001" customHeight="1" x14ac:dyDescent="0.25"/>
    <row r="147" ht="8.65" customHeight="1" x14ac:dyDescent="0.25"/>
    <row r="148" ht="14.25" customHeight="1" x14ac:dyDescent="0.25"/>
    <row r="149" ht="16.5" customHeight="1" x14ac:dyDescent="0.25"/>
    <row r="150" ht="12.75" customHeight="1" x14ac:dyDescent="0.25"/>
    <row r="151" ht="11.1" customHeight="1" x14ac:dyDescent="0.25"/>
    <row r="152" ht="10.7" customHeight="1" x14ac:dyDescent="0.25"/>
    <row r="153" ht="14.1" customHeight="1" x14ac:dyDescent="0.25"/>
  </sheetData>
  <mergeCells count="10">
    <mergeCell ref="B120:C120"/>
    <mergeCell ref="B121:C121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曹世樺</cp:lastModifiedBy>
  <cp:revision>74</cp:revision>
  <cp:lastPrinted>2021-12-21T03:16:31Z</cp:lastPrinted>
  <dcterms:created xsi:type="dcterms:W3CDTF">1998-09-21T15:00:50Z</dcterms:created>
  <dcterms:modified xsi:type="dcterms:W3CDTF">2022-01-24T01:48:46Z</dcterms:modified>
  <dc:language>zh-TW</dc:language>
</cp:coreProperties>
</file>