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W:\管理科\新聞稿\110.9.29\"/>
    </mc:Choice>
  </mc:AlternateContent>
  <bookViews>
    <workbookView xWindow="0" yWindow="0" windowWidth="28800" windowHeight="11592" tabRatio="900" activeTab="3"/>
  </bookViews>
  <sheets>
    <sheet name="附表1" sheetId="8" r:id="rId1"/>
    <sheet name="附表2" sheetId="21" r:id="rId2"/>
    <sheet name="附表3 " sheetId="24" r:id="rId3"/>
    <sheet name="附表4" sheetId="22" r:id="rId4"/>
  </sheets>
  <externalReferences>
    <externalReference r:id="rId5"/>
  </externalReferences>
  <definedNames>
    <definedName name="_xlnm.Print_Area" localSheetId="0">附表1!$A$1:$H$14</definedName>
    <definedName name="_xlnm.Print_Area" localSheetId="1">附表2!$A$1:$I$13</definedName>
    <definedName name="_xlnm.Print_Area" localSheetId="2">'附表3 '!$A$1:$F$28</definedName>
    <definedName name="_xlnm.Print_Area" localSheetId="3">附表4!$A$1:$G$22</definedName>
  </definedNames>
  <calcPr calcId="162913"/>
</workbook>
</file>

<file path=xl/calcChain.xml><?xml version="1.0" encoding="utf-8"?>
<calcChain xmlns="http://schemas.openxmlformats.org/spreadsheetml/2006/main">
  <c r="E10" i="8" l="1"/>
  <c r="G16" i="22" l="1"/>
  <c r="F16" i="22"/>
  <c r="D16" i="22"/>
  <c r="C16" i="22"/>
  <c r="E28" i="24"/>
  <c r="F28" i="24" s="1"/>
  <c r="D28" i="24"/>
  <c r="C28" i="24"/>
  <c r="F26" i="24"/>
  <c r="D26" i="24"/>
  <c r="D24" i="24"/>
  <c r="F22" i="24"/>
  <c r="D22" i="24"/>
  <c r="D20" i="24"/>
  <c r="D18" i="24"/>
  <c r="F16" i="24"/>
  <c r="D16" i="24"/>
  <c r="F14" i="24"/>
  <c r="D14" i="24"/>
  <c r="D12" i="24"/>
  <c r="F10" i="24"/>
  <c r="D10" i="24"/>
  <c r="D8" i="24"/>
  <c r="D6" i="24"/>
  <c r="G10" i="21"/>
  <c r="H10" i="21" s="1"/>
  <c r="F10" i="21"/>
  <c r="E10" i="21"/>
  <c r="C10" i="21"/>
  <c r="D6" i="21" s="1"/>
  <c r="H9" i="21"/>
  <c r="G9" i="21"/>
  <c r="F9" i="21"/>
  <c r="D9" i="21"/>
  <c r="G8" i="21"/>
  <c r="H8" i="21" s="1"/>
  <c r="F8" i="21"/>
  <c r="D8" i="21"/>
  <c r="H7" i="21"/>
  <c r="G7" i="21"/>
  <c r="F7" i="21"/>
  <c r="D7" i="21"/>
  <c r="G6" i="21"/>
  <c r="H6" i="21" s="1"/>
  <c r="F6" i="21"/>
  <c r="E4" i="21"/>
  <c r="C4" i="21"/>
  <c r="G10" i="8"/>
  <c r="H10" i="8" s="1"/>
  <c r="F10" i="8"/>
  <c r="F7" i="8"/>
  <c r="C10" i="8"/>
  <c r="D10" i="8" s="1"/>
  <c r="G9" i="8"/>
  <c r="H9" i="8" s="1"/>
  <c r="F9" i="8"/>
  <c r="D9" i="8"/>
  <c r="G8" i="8"/>
  <c r="H8" i="8" s="1"/>
  <c r="F8" i="8"/>
  <c r="D8" i="8"/>
  <c r="H7" i="8"/>
  <c r="G7" i="8"/>
  <c r="D7" i="8"/>
  <c r="G6" i="8"/>
  <c r="H6" i="8" s="1"/>
  <c r="F6" i="8"/>
  <c r="D6" i="8"/>
  <c r="F12" i="24" l="1"/>
  <c r="F24" i="24"/>
  <c r="F8" i="24"/>
  <c r="F20" i="24"/>
  <c r="F6" i="24"/>
  <c r="F18" i="24"/>
  <c r="D10" i="21"/>
</calcChain>
</file>

<file path=xl/sharedStrings.xml><?xml version="1.0" encoding="utf-8"?>
<sst xmlns="http://schemas.openxmlformats.org/spreadsheetml/2006/main" count="91" uniqueCount="67">
  <si>
    <t>國家類別及地區別</t>
  </si>
  <si>
    <t>比較增減</t>
  </si>
  <si>
    <t>金額</t>
  </si>
  <si>
    <t>國家類別</t>
  </si>
  <si>
    <t>境外中心</t>
  </si>
  <si>
    <t>開發中國家</t>
  </si>
  <si>
    <t>國際組織</t>
  </si>
  <si>
    <t>其他</t>
  </si>
  <si>
    <t>歐洲地區</t>
  </si>
  <si>
    <t>美洲及加勒比海地區</t>
  </si>
  <si>
    <t>非洲及中東地區</t>
  </si>
  <si>
    <t>亞洲及太平洋地區</t>
  </si>
  <si>
    <t>銀行</t>
  </si>
  <si>
    <t>公共部門</t>
  </si>
  <si>
    <t>非銀行之私人部門</t>
  </si>
  <si>
    <t>比重</t>
  </si>
  <si>
    <r>
      <t>單位：千美元、</t>
    </r>
    <r>
      <rPr>
        <sz val="14"/>
        <rFont val="Times New Roman"/>
        <family val="1"/>
      </rPr>
      <t>%</t>
    </r>
    <phoneticPr fontId="1" type="noConversion"/>
  </si>
  <si>
    <r>
      <t>附表</t>
    </r>
    <r>
      <rPr>
        <sz val="20"/>
        <rFont val="Times New Roman"/>
        <family val="1"/>
      </rPr>
      <t>3</t>
    </r>
    <r>
      <rPr>
        <sz val="20"/>
        <rFont val="標楷體"/>
        <family val="4"/>
        <charset val="136"/>
      </rPr>
      <t xml:space="preserve">  本國銀行外國債權分析表─國家類別及地區別</t>
    </r>
    <phoneticPr fontId="1" type="noConversion"/>
  </si>
  <si>
    <r>
      <t>附表</t>
    </r>
    <r>
      <rPr>
        <sz val="20"/>
        <rFont val="Times New Roman"/>
        <family val="1"/>
      </rPr>
      <t>1</t>
    </r>
    <r>
      <rPr>
        <sz val="20"/>
        <rFont val="標楷體"/>
        <family val="4"/>
        <charset val="136"/>
      </rPr>
      <t xml:space="preserve">  本國銀行外國債權直接風險分析表─部門別</t>
    </r>
    <phoneticPr fontId="1" type="noConversion"/>
  </si>
  <si>
    <r>
      <t>附表</t>
    </r>
    <r>
      <rPr>
        <sz val="20"/>
        <rFont val="Times New Roman"/>
        <family val="1"/>
      </rPr>
      <t>2</t>
    </r>
    <r>
      <rPr>
        <sz val="20"/>
        <rFont val="標楷體"/>
        <family val="4"/>
        <charset val="136"/>
      </rPr>
      <t xml:space="preserve">  本國銀行外國債權最終風險分析表─部門別</t>
    </r>
    <phoneticPr fontId="1" type="noConversion"/>
  </si>
  <si>
    <r>
      <t xml:space="preserve">        2. </t>
    </r>
    <r>
      <rPr>
        <sz val="12"/>
        <rFont val="標楷體"/>
        <family val="4"/>
        <charset val="136"/>
      </rPr>
      <t>本表包括本國銀行自有資產及信託資產之外國債權最終風險。</t>
    </r>
    <phoneticPr fontId="1" type="noConversion"/>
  </si>
  <si>
    <t>部門別</t>
    <phoneticPr fontId="1" type="noConversion"/>
  </si>
  <si>
    <t>變動率</t>
    <phoneticPr fontId="1" type="noConversion"/>
  </si>
  <si>
    <r>
      <rPr>
        <sz val="14"/>
        <rFont val="標楷體"/>
        <family val="4"/>
        <charset val="136"/>
      </rPr>
      <t>銀行</t>
    </r>
    <phoneticPr fontId="1" type="noConversion"/>
  </si>
  <si>
    <r>
      <rPr>
        <sz val="14"/>
        <rFont val="標楷體"/>
        <family val="4"/>
        <charset val="136"/>
      </rPr>
      <t>公共部門</t>
    </r>
    <phoneticPr fontId="1" type="noConversion"/>
  </si>
  <si>
    <r>
      <rPr>
        <sz val="14"/>
        <rFont val="標楷體"/>
        <family val="4"/>
        <charset val="136"/>
      </rPr>
      <t>其他</t>
    </r>
    <phoneticPr fontId="1" type="noConversion"/>
  </si>
  <si>
    <t>合      計</t>
    <phoneticPr fontId="1" type="noConversion"/>
  </si>
  <si>
    <r>
      <rPr>
        <sz val="12"/>
        <rFont val="標楷體"/>
        <family val="4"/>
        <charset val="136"/>
      </rPr>
      <t>註：</t>
    </r>
    <r>
      <rPr>
        <sz val="12"/>
        <rFont val="Times New Roman"/>
        <family val="1"/>
      </rPr>
      <t>1.</t>
    </r>
    <r>
      <rPr>
        <sz val="12"/>
        <rFont val="標楷體"/>
        <family val="4"/>
        <charset val="136"/>
      </rPr>
      <t>「外國債權最終風險」係指將外國債權依最終債務人及保證人國別重新歸類後之國家別債權金額。</t>
    </r>
    <phoneticPr fontId="1" type="noConversion"/>
  </si>
  <si>
    <t>直接風險</t>
    <phoneticPr fontId="1" type="noConversion"/>
  </si>
  <si>
    <t>最終風險</t>
    <phoneticPr fontId="1" type="noConversion"/>
  </si>
  <si>
    <t>金額</t>
    <phoneticPr fontId="1" type="noConversion"/>
  </si>
  <si>
    <t>比重</t>
    <phoneticPr fontId="1" type="noConversion"/>
  </si>
  <si>
    <t>已開發國家</t>
    <phoneticPr fontId="1" type="noConversion"/>
  </si>
  <si>
    <t>地區別</t>
    <phoneticPr fontId="1" type="noConversion"/>
  </si>
  <si>
    <t>合     計</t>
    <phoneticPr fontId="1" type="noConversion"/>
  </si>
  <si>
    <r>
      <t xml:space="preserve">        2. </t>
    </r>
    <r>
      <rPr>
        <sz val="12"/>
        <rFont val="標楷體"/>
        <family val="4"/>
        <charset val="136"/>
      </rPr>
      <t>本表包括本國銀行自有資產及信託資產之外國債權。</t>
    </r>
    <phoneticPr fontId="1" type="noConversion"/>
  </si>
  <si>
    <r>
      <t xml:space="preserve">        3.</t>
    </r>
    <r>
      <rPr>
        <sz val="12"/>
        <rFont val="標楷體"/>
        <family val="4"/>
        <charset val="136"/>
      </rPr>
      <t>「其他」係指國外分支機構信託資產對當地居住民之當地幣別債權。</t>
    </r>
    <phoneticPr fontId="1" type="noConversion"/>
  </si>
  <si>
    <r>
      <rPr>
        <sz val="14"/>
        <rFont val="標楷體"/>
        <family val="4"/>
        <charset val="136"/>
      </rPr>
      <t>單位：千美元</t>
    </r>
    <phoneticPr fontId="1" type="noConversion"/>
  </si>
  <si>
    <r>
      <rPr>
        <sz val="14"/>
        <rFont val="標楷體"/>
        <family val="4"/>
        <charset val="136"/>
      </rPr>
      <t>直接風險餘額</t>
    </r>
    <phoneticPr fontId="1" type="noConversion"/>
  </si>
  <si>
    <r>
      <rPr>
        <sz val="14"/>
        <rFont val="標楷體"/>
        <family val="4"/>
        <charset val="136"/>
      </rPr>
      <t>最終風險淨額</t>
    </r>
    <phoneticPr fontId="1" type="noConversion"/>
  </si>
  <si>
    <r>
      <t xml:space="preserve">        2.</t>
    </r>
    <r>
      <rPr>
        <sz val="12"/>
        <rFont val="標楷體"/>
        <family val="4"/>
        <charset val="136"/>
      </rPr>
      <t>「最終風險淨額」係指將外國債權依最終債務人及保證人國別重新歸類後之國家別債權金額。</t>
    </r>
    <phoneticPr fontId="1" type="noConversion"/>
  </si>
  <si>
    <r>
      <rPr>
        <sz val="12"/>
        <rFont val="標楷體"/>
        <family val="4"/>
        <charset val="136"/>
      </rPr>
      <t>註：</t>
    </r>
    <r>
      <rPr>
        <sz val="12"/>
        <rFont val="Times New Roman"/>
        <family val="1"/>
      </rPr>
      <t xml:space="preserve">1. </t>
    </r>
    <r>
      <rPr>
        <sz val="12"/>
        <rFont val="標楷體"/>
        <family val="4"/>
        <charset val="136"/>
      </rPr>
      <t>本表前十大國家統計係依當季底直接風險餘額由大至小進行排序。</t>
    </r>
    <phoneticPr fontId="1" type="noConversion"/>
  </si>
  <si>
    <r>
      <rPr>
        <sz val="12"/>
        <rFont val="標楷體"/>
        <family val="4"/>
        <charset val="136"/>
      </rPr>
      <t>　　</t>
    </r>
    <r>
      <rPr>
        <sz val="12"/>
        <rFont val="Times New Roman"/>
        <family val="1"/>
      </rPr>
      <t xml:space="preserve">3. </t>
    </r>
    <r>
      <rPr>
        <sz val="12"/>
        <rFont val="標楷體"/>
        <family val="4"/>
        <charset val="136"/>
      </rPr>
      <t>本表包括本國銀行自有資產及信託資產之外國債權。</t>
    </r>
    <phoneticPr fontId="1" type="noConversion"/>
  </si>
  <si>
    <r>
      <rPr>
        <sz val="12"/>
        <rFont val="標楷體"/>
        <family val="4"/>
        <charset val="136"/>
      </rPr>
      <t>　　</t>
    </r>
    <r>
      <rPr>
        <sz val="12"/>
        <rFont val="Times New Roman"/>
        <family val="1"/>
      </rPr>
      <t xml:space="preserve">4. </t>
    </r>
    <r>
      <rPr>
        <sz val="12"/>
        <rFont val="標楷體"/>
        <family val="4"/>
        <charset val="136"/>
      </rPr>
      <t>美國包括美屬薩摩亞、關島、波多黎各、北馬里亞納群島及美屬維爾京群島；英屬西印度群島包括英屬安圭拉、英屬維爾京群島、</t>
    </r>
    <phoneticPr fontId="1" type="noConversion"/>
  </si>
  <si>
    <r>
      <rPr>
        <sz val="20"/>
        <rFont val="標楷體"/>
        <family val="4"/>
        <charset val="136"/>
      </rPr>
      <t>附表</t>
    </r>
    <r>
      <rPr>
        <sz val="20"/>
        <rFont val="Times New Roman"/>
        <family val="1"/>
      </rPr>
      <t xml:space="preserve">4  </t>
    </r>
    <r>
      <rPr>
        <sz val="20"/>
        <rFont val="標楷體"/>
        <family val="4"/>
        <charset val="136"/>
      </rPr>
      <t>本國銀行外國債權餘額前十大國家統計表</t>
    </r>
    <phoneticPr fontId="1" type="noConversion"/>
  </si>
  <si>
    <r>
      <t xml:space="preserve">   </t>
    </r>
    <r>
      <rPr>
        <sz val="12"/>
        <rFont val="標楷體"/>
        <family val="4"/>
        <charset val="136"/>
      </rPr>
      <t>　　</t>
    </r>
    <r>
      <rPr>
        <sz val="12"/>
        <rFont val="Times New Roman"/>
        <family val="1"/>
      </rPr>
      <t xml:space="preserve"> </t>
    </r>
    <r>
      <rPr>
        <sz val="12"/>
        <rFont val="標楷體"/>
        <family val="4"/>
        <charset val="136"/>
      </rPr>
      <t>聖克里斯多福、安地卡及巴布達、蒙瑟拉特島。</t>
    </r>
    <phoneticPr fontId="1" type="noConversion"/>
  </si>
  <si>
    <t>債 務 國 名 稱</t>
  </si>
  <si>
    <t>排序</t>
    <phoneticPr fontId="1" type="noConversion"/>
  </si>
  <si>
    <t>合             計</t>
  </si>
  <si>
    <r>
      <rPr>
        <sz val="14"/>
        <rFont val="標楷體"/>
        <family val="4"/>
        <charset val="136"/>
      </rPr>
      <t>美國</t>
    </r>
    <r>
      <rPr>
        <sz val="14"/>
        <rFont val="Times New Roman"/>
        <family val="1"/>
      </rPr>
      <t>(UNITED STATES)</t>
    </r>
  </si>
  <si>
    <r>
      <rPr>
        <sz val="14"/>
        <rFont val="標楷體"/>
        <family val="4"/>
        <charset val="136"/>
      </rPr>
      <t>中國大陸</t>
    </r>
    <r>
      <rPr>
        <sz val="14"/>
        <rFont val="Times New Roman"/>
        <family val="1"/>
      </rPr>
      <t>(MAINLAND CHINA)</t>
    </r>
  </si>
  <si>
    <r>
      <rPr>
        <sz val="14"/>
        <rFont val="標楷體"/>
        <family val="4"/>
        <charset val="136"/>
      </rPr>
      <t>盧森堡</t>
    </r>
    <r>
      <rPr>
        <sz val="14"/>
        <rFont val="Times New Roman"/>
        <family val="1"/>
      </rPr>
      <t>(LUXEMBOURG)</t>
    </r>
  </si>
  <si>
    <r>
      <rPr>
        <sz val="14"/>
        <rFont val="標楷體"/>
        <family val="4"/>
        <charset val="136"/>
      </rPr>
      <t>日本</t>
    </r>
    <r>
      <rPr>
        <sz val="14"/>
        <rFont val="Times New Roman"/>
        <family val="1"/>
      </rPr>
      <t>(JAPAN)</t>
    </r>
  </si>
  <si>
    <r>
      <rPr>
        <sz val="14"/>
        <rFont val="標楷體"/>
        <family val="4"/>
        <charset val="136"/>
      </rPr>
      <t>香港</t>
    </r>
    <r>
      <rPr>
        <sz val="14"/>
        <rFont val="Times New Roman"/>
        <family val="1"/>
      </rPr>
      <t>(HONG KONG SAR)</t>
    </r>
  </si>
  <si>
    <r>
      <rPr>
        <sz val="14"/>
        <rFont val="標楷體"/>
        <family val="4"/>
        <charset val="136"/>
      </rPr>
      <t>澳大利亞</t>
    </r>
    <r>
      <rPr>
        <sz val="14"/>
        <rFont val="Times New Roman"/>
        <family val="1"/>
      </rPr>
      <t>(AUSTRALIA)</t>
    </r>
  </si>
  <si>
    <r>
      <rPr>
        <sz val="14"/>
        <rFont val="標楷體"/>
        <family val="4"/>
        <charset val="136"/>
      </rPr>
      <t>開曼群島</t>
    </r>
    <r>
      <rPr>
        <sz val="14"/>
        <rFont val="Times New Roman"/>
        <family val="1"/>
      </rPr>
      <t>(CAYMAN ISLANDS)</t>
    </r>
  </si>
  <si>
    <r>
      <rPr>
        <sz val="14"/>
        <rFont val="標楷體"/>
        <family val="4"/>
        <charset val="136"/>
      </rPr>
      <t>英國</t>
    </r>
    <r>
      <rPr>
        <sz val="14"/>
        <rFont val="Times New Roman"/>
        <family val="1"/>
      </rPr>
      <t>(UNITED KINGDOM)</t>
    </r>
  </si>
  <si>
    <r>
      <rPr>
        <sz val="14"/>
        <rFont val="標楷體"/>
        <family val="4"/>
        <charset val="136"/>
      </rPr>
      <t>新加坡</t>
    </r>
    <r>
      <rPr>
        <sz val="14"/>
        <rFont val="Times New Roman"/>
        <family val="1"/>
      </rPr>
      <t>(SINGAPORE)</t>
    </r>
  </si>
  <si>
    <t>110.3.31</t>
    <phoneticPr fontId="1" type="noConversion"/>
  </si>
  <si>
    <t>110.6.30</t>
    <phoneticPr fontId="1" type="noConversion"/>
  </si>
  <si>
    <r>
      <rPr>
        <sz val="14"/>
        <rFont val="標楷體"/>
        <family val="4"/>
        <charset val="136"/>
      </rPr>
      <t>非銀行之私人部門</t>
    </r>
    <phoneticPr fontId="1" type="noConversion"/>
  </si>
  <si>
    <r>
      <rPr>
        <sz val="12"/>
        <rFont val="標楷體"/>
        <family val="4"/>
        <charset val="136"/>
      </rPr>
      <t>註：</t>
    </r>
    <r>
      <rPr>
        <sz val="12"/>
        <rFont val="Times New Roman"/>
        <family val="1"/>
      </rPr>
      <t>1.</t>
    </r>
    <r>
      <rPr>
        <sz val="12"/>
        <rFont val="標楷體"/>
        <family val="4"/>
        <charset val="136"/>
      </rPr>
      <t>「外國債權」係指本國銀行國內外總分支機構對非當地居住民之債權及國外分支機構對當地居住民之債權。</t>
    </r>
    <phoneticPr fontId="1" type="noConversion"/>
  </si>
  <si>
    <r>
      <t xml:space="preserve">        4."r"</t>
    </r>
    <r>
      <rPr>
        <sz val="12"/>
        <rFont val="標楷體"/>
        <family val="4"/>
        <charset val="136"/>
      </rPr>
      <t>係修正數。</t>
    </r>
    <phoneticPr fontId="1" type="noConversion"/>
  </si>
  <si>
    <r>
      <t xml:space="preserve">        3."r"</t>
    </r>
    <r>
      <rPr>
        <sz val="12"/>
        <rFont val="標楷體"/>
        <family val="4"/>
        <charset val="136"/>
      </rPr>
      <t>係修正數。</t>
    </r>
    <phoneticPr fontId="1" type="noConversion"/>
  </si>
  <si>
    <r>
      <t>基準日：</t>
    </r>
    <r>
      <rPr>
        <sz val="14"/>
        <rFont val="Times New Roman"/>
        <family val="1"/>
      </rPr>
      <t>110.6.30</t>
    </r>
    <phoneticPr fontId="1" type="noConversion"/>
  </si>
  <si>
    <r>
      <rPr>
        <sz val="14"/>
        <rFont val="標楷體"/>
        <family val="4"/>
        <charset val="136"/>
      </rPr>
      <t>越南</t>
    </r>
    <r>
      <rPr>
        <sz val="14"/>
        <rFont val="Times New Roman"/>
        <family val="1"/>
      </rPr>
      <t>(VIETNAM)</t>
    </r>
  </si>
  <si>
    <r>
      <rPr>
        <sz val="12"/>
        <rFont val="標楷體"/>
        <family val="4"/>
        <charset val="136"/>
      </rPr>
      <t>　　</t>
    </r>
    <r>
      <rPr>
        <sz val="12"/>
        <rFont val="Times New Roman"/>
        <family val="1"/>
      </rPr>
      <t>5. "r"</t>
    </r>
    <r>
      <rPr>
        <sz val="12"/>
        <rFont val="標楷體"/>
        <family val="4"/>
        <charset val="136"/>
      </rPr>
      <t>係修正數。</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</si>
</sst>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00_ "/>
    <numFmt numFmtId="177" formatCode="#,##0_ "/>
    <numFmt numFmtId="178" formatCode="#,##0.00_ "/>
    <numFmt numFmtId="179" formatCode="0.0000"/>
  </numFmts>
  <fonts count="10">
    <font>
      <sz val="12"/>
      <name val="新細明體"/>
      <family val="1"/>
      <charset val="136"/>
    </font>
    <font>
      <sz val="9"/>
      <name val="新細明體"/>
      <family val="1"/>
      <charset val="136"/>
    </font>
    <font>
      <sz val="14"/>
      <name val="標楷體"/>
      <family val="4"/>
      <charset val="136"/>
    </font>
    <font>
      <sz val="12"/>
      <name val="標楷體"/>
      <family val="4"/>
      <charset val="136"/>
    </font>
    <font>
      <sz val="20"/>
      <name val="標楷體"/>
      <family val="4"/>
      <charset val="136"/>
    </font>
    <font>
      <sz val="20"/>
      <name val="Times New Roman"/>
      <family val="1"/>
    </font>
    <font>
      <sz val="14"/>
      <name val="Times New Roman"/>
      <family val="1"/>
    </font>
    <font>
      <sz val="14"/>
      <name val="新細明體"/>
      <family val="1"/>
      <charset val="136"/>
    </font>
    <font>
      <sz val="12"/>
      <name val="Times New Roman"/>
      <family val="1"/>
    </font>
    <font>
      <sz val="11"/>
      <name val="Times New Roman"/>
      <family val="1"/>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s>
  <cellStyleXfs count="1">
    <xf numFmtId="0" fontId="0" fillId="0" borderId="0">
      <alignment vertical="center"/>
    </xf>
  </cellStyleXfs>
  <cellXfs count="91">
    <xf numFmtId="0" fontId="0" fillId="0" borderId="0" xfId="0">
      <alignment vertical="center"/>
    </xf>
    <xf numFmtId="0" fontId="3" fillId="0" borderId="0" xfId="0" applyFont="1">
      <alignment vertical="center"/>
    </xf>
    <xf numFmtId="0" fontId="2" fillId="0" borderId="0" xfId="0" applyFont="1" applyAlignment="1">
      <alignment horizontal="right" vertical="center"/>
    </xf>
    <xf numFmtId="0" fontId="4" fillId="0" borderId="0" xfId="0" applyFont="1" applyAlignment="1">
      <alignment vertical="center"/>
    </xf>
    <xf numFmtId="0" fontId="2" fillId="0" borderId="0" xfId="0" applyFont="1" applyAlignment="1">
      <alignment vertical="center"/>
    </xf>
    <xf numFmtId="0" fontId="2" fillId="0" borderId="0" xfId="0" applyFont="1" applyBorder="1" applyAlignment="1">
      <alignment vertical="center"/>
    </xf>
    <xf numFmtId="0" fontId="3" fillId="0" borderId="5" xfId="0" applyFont="1" applyBorder="1">
      <alignment vertical="center"/>
    </xf>
    <xf numFmtId="177" fontId="6" fillId="0" borderId="1" xfId="0" applyNumberFormat="1" applyFont="1" applyBorder="1" applyAlignment="1">
      <alignment horizontal="right" vertical="center" wrapText="1"/>
    </xf>
    <xf numFmtId="176" fontId="6" fillId="0" borderId="1" xfId="0" applyNumberFormat="1" applyFont="1" applyBorder="1" applyAlignment="1">
      <alignment horizontal="right" vertical="center" wrapText="1"/>
    </xf>
    <xf numFmtId="0" fontId="8" fillId="0" borderId="0" xfId="0" applyFont="1">
      <alignment vertical="center"/>
    </xf>
    <xf numFmtId="177" fontId="6" fillId="0" borderId="5" xfId="0" applyNumberFormat="1" applyFont="1" applyBorder="1" applyAlignment="1">
      <alignment horizontal="right" vertical="center" wrapText="1"/>
    </xf>
    <xf numFmtId="176" fontId="6" fillId="0" borderId="5" xfId="0" applyNumberFormat="1" applyFont="1" applyBorder="1" applyAlignment="1">
      <alignment horizontal="right" vertical="center" wrapText="1"/>
    </xf>
    <xf numFmtId="177" fontId="6" fillId="0" borderId="10" xfId="0" applyNumberFormat="1" applyFont="1" applyBorder="1" applyAlignment="1">
      <alignment horizontal="right" vertical="center" wrapText="1"/>
    </xf>
    <xf numFmtId="177" fontId="6" fillId="0" borderId="2" xfId="0" applyNumberFormat="1" applyFont="1" applyBorder="1" applyAlignment="1">
      <alignment horizontal="right" vertical="center" wrapText="1"/>
    </xf>
    <xf numFmtId="176" fontId="6" fillId="0" borderId="2" xfId="0" applyNumberFormat="1" applyFont="1" applyBorder="1" applyAlignment="1">
      <alignment horizontal="right" vertical="center" wrapText="1"/>
    </xf>
    <xf numFmtId="177" fontId="6" fillId="0" borderId="5" xfId="0" applyNumberFormat="1" applyFont="1" applyFill="1" applyBorder="1" applyAlignment="1">
      <alignment horizontal="right" vertical="center" wrapText="1"/>
    </xf>
    <xf numFmtId="0" fontId="2" fillId="0" borderId="1" xfId="0" applyFont="1" applyBorder="1" applyAlignment="1">
      <alignment horizontal="center" vertical="center" wrapText="1"/>
    </xf>
    <xf numFmtId="176" fontId="6" fillId="0" borderId="7" xfId="0" applyNumberFormat="1" applyFont="1" applyBorder="1" applyAlignment="1">
      <alignment horizontal="right" vertical="center" wrapText="1"/>
    </xf>
    <xf numFmtId="176" fontId="6" fillId="0" borderId="6" xfId="0" applyNumberFormat="1" applyFont="1" applyBorder="1" applyAlignment="1">
      <alignment horizontal="right" vertical="center" wrapText="1"/>
    </xf>
    <xf numFmtId="0" fontId="3" fillId="0" borderId="0" xfId="0" applyFont="1" applyAlignment="1">
      <alignment vertical="center"/>
    </xf>
    <xf numFmtId="0" fontId="6" fillId="0" borderId="0" xfId="0" applyFont="1" applyAlignment="1">
      <alignment vertical="center" wrapText="1"/>
    </xf>
    <xf numFmtId="0" fontId="8" fillId="0" borderId="0" xfId="0" applyFont="1" applyAlignment="1">
      <alignment vertical="center" wrapText="1"/>
    </xf>
    <xf numFmtId="0" fontId="6" fillId="0" borderId="0" xfId="0" applyFont="1" applyAlignment="1">
      <alignment horizontal="right" vertical="center" wrapText="1"/>
    </xf>
    <xf numFmtId="0" fontId="6" fillId="0" borderId="1" xfId="0" applyFont="1" applyBorder="1" applyAlignment="1">
      <alignment horizontal="center" vertical="center" wrapText="1"/>
    </xf>
    <xf numFmtId="0" fontId="9" fillId="0" borderId="0" xfId="0" applyFont="1" applyAlignment="1">
      <alignment vertical="center" wrapText="1"/>
    </xf>
    <xf numFmtId="0" fontId="6" fillId="0" borderId="1" xfId="0" applyFont="1" applyBorder="1" applyAlignment="1">
      <alignment vertical="center" wrapText="1"/>
    </xf>
    <xf numFmtId="0" fontId="6" fillId="0" borderId="1" xfId="0" applyNumberFormat="1" applyFont="1" applyBorder="1" applyAlignment="1">
      <alignment horizontal="center" vertical="center" wrapText="1"/>
    </xf>
    <xf numFmtId="177" fontId="6" fillId="0" borderId="1" xfId="0" applyNumberFormat="1" applyFont="1" applyBorder="1" applyAlignment="1">
      <alignment vertical="center" wrapText="1"/>
    </xf>
    <xf numFmtId="0" fontId="6" fillId="0" borderId="8" xfId="0" applyFont="1" applyBorder="1" applyAlignment="1">
      <alignment horizontal="right" vertical="center" wrapText="1"/>
    </xf>
    <xf numFmtId="0" fontId="8" fillId="0" borderId="0" xfId="0" applyFont="1" applyAlignment="1">
      <alignment vertical="center"/>
    </xf>
    <xf numFmtId="179" fontId="3" fillId="0" borderId="0" xfId="0" applyNumberFormat="1" applyFont="1" applyAlignment="1">
      <alignment vertical="center"/>
    </xf>
    <xf numFmtId="0" fontId="3" fillId="0" borderId="0" xfId="0" applyFont="1" applyAlignment="1">
      <alignment vertical="center" wrapText="1"/>
    </xf>
    <xf numFmtId="0" fontId="6" fillId="0" borderId="0" xfId="0" applyNumberFormat="1" applyFont="1" applyBorder="1" applyAlignment="1">
      <alignment horizontal="center" vertical="center" wrapText="1"/>
    </xf>
    <xf numFmtId="177" fontId="6" fillId="0" borderId="0" xfId="0" applyNumberFormat="1" applyFont="1" applyBorder="1" applyAlignment="1">
      <alignment vertical="center" wrapText="1"/>
    </xf>
    <xf numFmtId="0" fontId="3" fillId="0" borderId="0" xfId="0" applyFont="1" applyBorder="1" applyAlignment="1">
      <alignment vertical="center" wrapText="1"/>
    </xf>
    <xf numFmtId="177" fontId="6" fillId="0" borderId="8" xfId="0" applyNumberFormat="1" applyFont="1" applyBorder="1" applyAlignment="1">
      <alignment horizontal="right"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8" fillId="0" borderId="0" xfId="0" applyFont="1" applyAlignment="1">
      <alignment horizontal="left" vertical="center"/>
    </xf>
    <xf numFmtId="0" fontId="0" fillId="0" borderId="0" xfId="0" applyAlignment="1">
      <alignment vertical="center"/>
    </xf>
    <xf numFmtId="0" fontId="5" fillId="0" borderId="0" xfId="0" applyFont="1" applyAlignment="1">
      <alignment horizontal="center" vertical="center" wrapText="1"/>
    </xf>
    <xf numFmtId="0" fontId="2" fillId="0" borderId="6" xfId="0" applyFont="1" applyBorder="1" applyAlignment="1">
      <alignment horizontal="center" vertical="center" wrapText="1"/>
    </xf>
    <xf numFmtId="179" fontId="3" fillId="0" borderId="0" xfId="0" applyNumberFormat="1" applyFont="1">
      <alignment vertical="center"/>
    </xf>
    <xf numFmtId="0" fontId="8" fillId="0" borderId="0" xfId="0" applyFont="1" applyAlignment="1">
      <alignment horizontal="left" vertical="center"/>
    </xf>
    <xf numFmtId="0" fontId="2" fillId="0" borderId="4" xfId="0" applyFont="1" applyBorder="1" applyAlignment="1">
      <alignment horizontal="right" vertical="center"/>
    </xf>
    <xf numFmtId="0" fontId="4" fillId="0" borderId="0" xfId="0" applyFont="1" applyAlignment="1">
      <alignment horizontal="center" vertical="center"/>
    </xf>
    <xf numFmtId="0" fontId="3" fillId="0" borderId="0" xfId="0" applyFont="1" applyAlignment="1">
      <alignment horizontal="center" vertical="center"/>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9" xfId="0" applyFont="1" applyBorder="1" applyAlignment="1">
      <alignment horizontal="center" vertical="center"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vertical="center" wrapText="1"/>
    </xf>
    <xf numFmtId="0" fontId="2" fillId="0" borderId="12" xfId="0" applyFont="1" applyBorder="1" applyAlignment="1">
      <alignment vertical="center" wrapText="1"/>
    </xf>
    <xf numFmtId="0" fontId="2" fillId="0" borderId="5" xfId="0" applyFont="1" applyBorder="1" applyAlignment="1">
      <alignment vertical="center" wrapText="1"/>
    </xf>
    <xf numFmtId="0" fontId="2" fillId="0" borderId="14" xfId="0" applyFont="1" applyBorder="1" applyAlignment="1">
      <alignment vertical="center" wrapText="1"/>
    </xf>
    <xf numFmtId="0" fontId="2" fillId="0" borderId="3" xfId="0" applyFont="1" applyBorder="1" applyAlignment="1">
      <alignment vertical="center" wrapText="1"/>
    </xf>
    <xf numFmtId="0" fontId="2" fillId="0" borderId="13" xfId="0" applyFont="1" applyBorder="1" applyAlignment="1">
      <alignment vertical="center" wrapText="1"/>
    </xf>
    <xf numFmtId="0" fontId="8" fillId="0" borderId="11" xfId="0" applyFont="1" applyBorder="1" applyAlignment="1">
      <alignment horizontal="left" vertical="center"/>
    </xf>
    <xf numFmtId="0" fontId="2" fillId="0" borderId="0" xfId="0" applyFont="1" applyAlignment="1">
      <alignment horizontal="center" vertical="center"/>
    </xf>
    <xf numFmtId="178" fontId="6" fillId="0" borderId="7" xfId="0" applyNumberFormat="1" applyFont="1" applyBorder="1" applyAlignment="1">
      <alignment horizontal="right" vertical="center" wrapText="1"/>
    </xf>
    <xf numFmtId="178" fontId="6" fillId="0" borderId="8" xfId="0" applyNumberFormat="1" applyFont="1" applyBorder="1" applyAlignment="1">
      <alignment horizontal="right" vertical="center" wrapText="1"/>
    </xf>
    <xf numFmtId="0" fontId="7" fillId="0" borderId="9" xfId="0" applyFont="1" applyBorder="1" applyAlignment="1">
      <alignment horizontal="center" vertical="center" wrapText="1"/>
    </xf>
    <xf numFmtId="0" fontId="2" fillId="0" borderId="7" xfId="0" applyFont="1" applyBorder="1" applyAlignment="1">
      <alignment horizontal="left" vertical="center"/>
    </xf>
    <xf numFmtId="177" fontId="6" fillId="0" borderId="7" xfId="0" applyNumberFormat="1" applyFont="1" applyBorder="1" applyAlignment="1">
      <alignment horizontal="right" vertical="center" wrapText="1"/>
    </xf>
    <xf numFmtId="0" fontId="2" fillId="0" borderId="6" xfId="0" applyFont="1" applyBorder="1" applyAlignment="1">
      <alignment horizontal="center" vertical="center" textRotation="255" wrapText="1"/>
    </xf>
    <xf numFmtId="0" fontId="2" fillId="0" borderId="7" xfId="0" applyFont="1" applyBorder="1" applyAlignment="1">
      <alignment horizontal="center" vertical="center" textRotation="255" wrapText="1"/>
    </xf>
    <xf numFmtId="0" fontId="2" fillId="0" borderId="8" xfId="0" applyFont="1" applyBorder="1" applyAlignment="1">
      <alignment horizontal="center" vertical="center" textRotation="255" wrapText="1"/>
    </xf>
    <xf numFmtId="0" fontId="2" fillId="0" borderId="6" xfId="0" applyFont="1" applyBorder="1" applyAlignment="1">
      <alignment horizontal="left" vertical="center"/>
    </xf>
    <xf numFmtId="177" fontId="6" fillId="0" borderId="6" xfId="0" applyNumberFormat="1" applyFont="1" applyBorder="1" applyAlignment="1">
      <alignment horizontal="right" vertical="center" wrapText="1"/>
    </xf>
    <xf numFmtId="178" fontId="6" fillId="0" borderId="6" xfId="0" applyNumberFormat="1" applyFont="1" applyBorder="1" applyAlignment="1">
      <alignment horizontal="right" vertical="center" wrapText="1"/>
    </xf>
    <xf numFmtId="0" fontId="2" fillId="0" borderId="8" xfId="0" applyFont="1" applyBorder="1" applyAlignment="1">
      <alignment horizontal="left" vertical="center"/>
    </xf>
    <xf numFmtId="177" fontId="6" fillId="0" borderId="8" xfId="0" applyNumberFormat="1" applyFont="1" applyBorder="1" applyAlignment="1">
      <alignment horizontal="right" vertical="center" wrapText="1"/>
    </xf>
    <xf numFmtId="0" fontId="7" fillId="0" borderId="4" xfId="0" applyFont="1" applyBorder="1" applyAlignment="1">
      <alignment horizontal="right" vertical="center"/>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3" fillId="0" borderId="0" xfId="0" applyFont="1" applyAlignment="1">
      <alignment horizontal="left" vertical="center" wrapText="1" indent="3"/>
    </xf>
    <xf numFmtId="0" fontId="8" fillId="0" borderId="11" xfId="0" applyFont="1" applyBorder="1" applyAlignment="1">
      <alignment horizontal="left" vertical="top"/>
    </xf>
    <xf numFmtId="0" fontId="0" fillId="0" borderId="11" xfId="0" applyBorder="1" applyAlignment="1">
      <alignment vertical="center"/>
    </xf>
    <xf numFmtId="0" fontId="8" fillId="0" borderId="0" xfId="0" applyFont="1" applyBorder="1" applyAlignment="1">
      <alignment horizontal="left" vertical="top"/>
    </xf>
    <xf numFmtId="0" fontId="0" fillId="0" borderId="0" xfId="0" applyAlignment="1">
      <alignment vertical="center"/>
    </xf>
    <xf numFmtId="0" fontId="5" fillId="0" borderId="0" xfId="0" applyFont="1" applyAlignment="1">
      <alignment horizontal="center" vertical="center" wrapText="1"/>
    </xf>
    <xf numFmtId="0" fontId="6" fillId="0" borderId="0" xfId="0" applyFont="1" applyAlignment="1">
      <alignment horizontal="center" vertical="center" wrapText="1"/>
    </xf>
    <xf numFmtId="0" fontId="2" fillId="0" borderId="6" xfId="0" applyFont="1" applyBorder="1" applyAlignment="1">
      <alignment horizontal="center" vertical="center" wrapText="1"/>
    </xf>
    <xf numFmtId="0" fontId="0" fillId="0" borderId="8" xfId="0" applyBorder="1" applyAlignment="1">
      <alignment horizontal="center" vertical="center" wrapText="1"/>
    </xf>
    <xf numFmtId="0" fontId="8" fillId="0" borderId="15" xfId="0" applyFont="1" applyBorder="1" applyAlignment="1">
      <alignment horizontal="center" vertical="center" wrapText="1"/>
    </xf>
    <xf numFmtId="0" fontId="8" fillId="0" borderId="9" xfId="0" applyFont="1" applyBorder="1" applyAlignment="1">
      <alignment horizontal="center" vertical="center" wrapText="1"/>
    </xf>
  </cellXfs>
  <cellStyles count="1">
    <cellStyle name="一般" xfId="0" builtinId="0"/>
  </cellStyles>
  <dxfs count="0"/>
  <tableStyles count="0" defaultTableStyle="TableStyleMedium2" defaultPivotStyle="PivotStyleLight16"/>
  <colors>
    <mruColors>
      <color rgb="FFC96009"/>
      <color rgb="FF5AFC69"/>
      <color rgb="FFF3F062"/>
      <color rgb="FF89CC86"/>
      <color rgb="FFF35B5B"/>
      <color rgb="FFFF7171"/>
      <color rgb="FFFF47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38100</xdr:colOff>
      <xdr:row>2</xdr:row>
      <xdr:rowOff>295275</xdr:rowOff>
    </xdr:from>
    <xdr:to>
      <xdr:col>5</xdr:col>
      <xdr:colOff>161925</xdr:colOff>
      <xdr:row>3</xdr:row>
      <xdr:rowOff>161925</xdr:rowOff>
    </xdr:to>
    <xdr:sp macro="" textlink="">
      <xdr:nvSpPr>
        <xdr:cNvPr id="2" name="文字方塊 1"/>
        <xdr:cNvSpPr txBox="1"/>
      </xdr:nvSpPr>
      <xdr:spPr>
        <a:xfrm>
          <a:off x="5991225" y="1095375"/>
          <a:ext cx="12382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en-US" altLang="zh-TW" sz="1100">
              <a:latin typeface="Times New Roman" panose="02020603050405020304" pitchFamily="18" charset="0"/>
              <a:cs typeface="Times New Roman" panose="02020603050405020304" pitchFamily="18" charset="0"/>
            </a:rPr>
            <a:t>r</a:t>
          </a:r>
          <a:endParaRPr lang="zh-TW" altLang="en-US" sz="1100">
            <a:latin typeface="Times New Roman" panose="02020603050405020304" pitchFamily="18"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38100</xdr:colOff>
      <xdr:row>2</xdr:row>
      <xdr:rowOff>295275</xdr:rowOff>
    </xdr:from>
    <xdr:to>
      <xdr:col>5</xdr:col>
      <xdr:colOff>161925</xdr:colOff>
      <xdr:row>3</xdr:row>
      <xdr:rowOff>161925</xdr:rowOff>
    </xdr:to>
    <xdr:sp macro="" textlink="">
      <xdr:nvSpPr>
        <xdr:cNvPr id="2" name="文字方塊 1"/>
        <xdr:cNvSpPr txBox="1"/>
      </xdr:nvSpPr>
      <xdr:spPr>
        <a:xfrm>
          <a:off x="5991225" y="1095375"/>
          <a:ext cx="12382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en-US" altLang="zh-TW" sz="1100">
              <a:latin typeface="Times New Roman" panose="02020603050405020304" pitchFamily="18" charset="0"/>
              <a:cs typeface="Times New Roman" panose="02020603050405020304" pitchFamily="18" charset="0"/>
            </a:rPr>
            <a:t>r</a:t>
          </a:r>
          <a:endParaRPr lang="zh-TW" altLang="en-US" sz="1100">
            <a:latin typeface="Times New Roman" panose="02020603050405020304" pitchFamily="18" charset="0"/>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28575</xdr:colOff>
      <xdr:row>2</xdr:row>
      <xdr:rowOff>285750</xdr:rowOff>
    </xdr:from>
    <xdr:to>
      <xdr:col>6</xdr:col>
      <xdr:colOff>152400</xdr:colOff>
      <xdr:row>3</xdr:row>
      <xdr:rowOff>152400</xdr:rowOff>
    </xdr:to>
    <xdr:sp macro="" textlink="">
      <xdr:nvSpPr>
        <xdr:cNvPr id="2" name="文字方塊 1"/>
        <xdr:cNvSpPr txBox="1"/>
      </xdr:nvSpPr>
      <xdr:spPr>
        <a:xfrm>
          <a:off x="8791575" y="1085850"/>
          <a:ext cx="12382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en-US" altLang="zh-TW" sz="1100">
              <a:latin typeface="Times New Roman" panose="02020603050405020304" pitchFamily="18" charset="0"/>
              <a:cs typeface="Times New Roman" panose="02020603050405020304" pitchFamily="18" charset="0"/>
            </a:rPr>
            <a:t>r</a:t>
          </a:r>
          <a:endParaRPr lang="zh-TW" altLang="en-US" sz="1100">
            <a:latin typeface="Times New Roman" panose="02020603050405020304" pitchFamily="18" charset="0"/>
            <a:cs typeface="Times New Roman" panose="02020603050405020304" pitchFamily="18"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26412;&#22283;&#37504;&#34892;\&#22283;&#23478;&#39080;&#38570;\&#22283;&#23478;&#39080;&#38570;-&#27946;&#33729;&#21535;(10612-%20%20)\11006&#23395;&#22577;\&#26032;&#32862;&#31295;\&#26032;&#32862;&#31295;&#21450;&#38468;&#34920;\11006&#26032;&#32862;&#31295;_&#22806;&#22283;&#20661;&#27402;(&#35519;&#25972;&#244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直接期限部門別"/>
      <sheetName val="2.最終部門別"/>
      <sheetName val="3.國家地區別"/>
      <sheetName val="4.前十大國家"/>
      <sheetName val="5.直接風險-期限別"/>
      <sheetName val="6.最終部門性質別"/>
      <sheetName val="7.自有直接國家地區別"/>
      <sheetName val="8.信託直接國家地區別"/>
    </sheetNames>
    <sheetDataSet>
      <sheetData sheetId="0">
        <row r="4">
          <cell r="C4" t="str">
            <v>110.6.30</v>
          </cell>
          <cell r="D4"/>
          <cell r="E4" t="str">
            <v>110.3.31</v>
          </cell>
          <cell r="F4"/>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J14"/>
  <sheetViews>
    <sheetView zoomScaleNormal="100" workbookViewId="0">
      <selection activeCell="D17" sqref="D17"/>
    </sheetView>
  </sheetViews>
  <sheetFormatPr defaultColWidth="9" defaultRowHeight="16.2"/>
  <cols>
    <col min="1" max="1" width="6.6640625" style="1" customWidth="1"/>
    <col min="2" max="2" width="23.6640625" style="1" customWidth="1"/>
    <col min="3" max="3" width="18.6640625" style="1" customWidth="1"/>
    <col min="4" max="4" width="10.6640625" style="1" customWidth="1"/>
    <col min="5" max="5" width="18.6640625" style="1" customWidth="1"/>
    <col min="6" max="6" width="10.6640625" style="1" customWidth="1"/>
    <col min="7" max="7" width="18.6640625" style="1" customWidth="1"/>
    <col min="8" max="8" width="10.6640625" style="1" customWidth="1"/>
    <col min="9" max="9" width="9" style="1"/>
    <col min="10" max="10" width="10.44140625" style="1" bestFit="1" customWidth="1"/>
    <col min="11" max="11" width="12.77734375" style="1" bestFit="1" customWidth="1"/>
    <col min="12" max="16384" width="9" style="1"/>
  </cols>
  <sheetData>
    <row r="1" spans="1:10" ht="39" customHeight="1">
      <c r="A1" s="46" t="s">
        <v>18</v>
      </c>
      <c r="B1" s="46"/>
      <c r="C1" s="46"/>
      <c r="D1" s="46"/>
      <c r="E1" s="46"/>
      <c r="F1" s="46"/>
      <c r="G1" s="46"/>
      <c r="H1" s="46"/>
      <c r="I1" s="3"/>
    </row>
    <row r="2" spans="1:10" ht="24" customHeight="1">
      <c r="A2" s="47"/>
      <c r="B2" s="47"/>
      <c r="C2" s="47"/>
      <c r="D2" s="47"/>
      <c r="E2" s="47"/>
      <c r="F2" s="47"/>
      <c r="G2" s="47"/>
      <c r="H2" s="47"/>
      <c r="I2" s="4"/>
    </row>
    <row r="3" spans="1:10" ht="24" customHeight="1">
      <c r="A3" s="45" t="s">
        <v>16</v>
      </c>
      <c r="B3" s="45"/>
      <c r="C3" s="45"/>
      <c r="D3" s="45"/>
      <c r="E3" s="45"/>
      <c r="F3" s="45"/>
      <c r="G3" s="45"/>
      <c r="H3" s="45"/>
      <c r="I3" s="5"/>
    </row>
    <row r="4" spans="1:10" ht="27" customHeight="1">
      <c r="A4" s="48" t="s">
        <v>21</v>
      </c>
      <c r="B4" s="49"/>
      <c r="C4" s="52" t="s">
        <v>59</v>
      </c>
      <c r="D4" s="53"/>
      <c r="E4" s="52" t="s">
        <v>58</v>
      </c>
      <c r="F4" s="53"/>
      <c r="G4" s="54" t="s">
        <v>1</v>
      </c>
      <c r="H4" s="55"/>
      <c r="I4" s="6"/>
    </row>
    <row r="5" spans="1:10" ht="27" customHeight="1">
      <c r="A5" s="50"/>
      <c r="B5" s="51"/>
      <c r="C5" s="36" t="s">
        <v>2</v>
      </c>
      <c r="D5" s="37" t="s">
        <v>15</v>
      </c>
      <c r="E5" s="36" t="s">
        <v>2</v>
      </c>
      <c r="F5" s="37" t="s">
        <v>15</v>
      </c>
      <c r="G5" s="16" t="s">
        <v>2</v>
      </c>
      <c r="H5" s="42" t="s">
        <v>22</v>
      </c>
    </row>
    <row r="6" spans="1:10" ht="42" customHeight="1">
      <c r="A6" s="56" t="s">
        <v>23</v>
      </c>
      <c r="B6" s="57"/>
      <c r="C6" s="15">
        <v>136044736</v>
      </c>
      <c r="D6" s="11">
        <f>IF(C6=0,"_",IF(C$10=0,"_ ",ROUND(C6/C$10*100,2)))</f>
        <v>26.99</v>
      </c>
      <c r="E6" s="15">
        <v>132681309</v>
      </c>
      <c r="F6" s="11">
        <f>IF(E6=0,"_",IF(E$10=0,"_ ",ROUND(E6/E$10*100,2)))</f>
        <v>27.31</v>
      </c>
      <c r="G6" s="12">
        <f>C6-E6</f>
        <v>3363427</v>
      </c>
      <c r="H6" s="18">
        <f>IF(E6=0,"_",ROUND(G6/E6*100,2))</f>
        <v>2.5299999999999998</v>
      </c>
      <c r="J6" s="43"/>
    </row>
    <row r="7" spans="1:10" ht="42" customHeight="1">
      <c r="A7" s="58" t="s">
        <v>24</v>
      </c>
      <c r="B7" s="59"/>
      <c r="C7" s="10">
        <v>57860457</v>
      </c>
      <c r="D7" s="11">
        <f>IF(C7=0,"_",IF(C$10=0,"_ ",ROUND(C7/C$10*100,2)))</f>
        <v>11.48</v>
      </c>
      <c r="E7" s="10">
        <v>50849913</v>
      </c>
      <c r="F7" s="11">
        <f t="shared" ref="F7:F8" si="0">IF(E7=0,"_",IF(E$10=0,"_ ",ROUND(E7/E$10*100,2)))</f>
        <v>10.47</v>
      </c>
      <c r="G7" s="10">
        <f t="shared" ref="G7:G8" si="1">C7-E7</f>
        <v>7010544</v>
      </c>
      <c r="H7" s="17">
        <f t="shared" ref="H7:H8" si="2">IF(E7=0,"_",ROUND(G7/E7*100,2))</f>
        <v>13.79</v>
      </c>
      <c r="J7" s="43"/>
    </row>
    <row r="8" spans="1:10" ht="42" customHeight="1">
      <c r="A8" s="58" t="s">
        <v>60</v>
      </c>
      <c r="B8" s="59"/>
      <c r="C8" s="10">
        <v>310160221</v>
      </c>
      <c r="D8" s="11">
        <f t="shared" ref="D8" si="3">IF(C8=0,"_",IF(C$10=0,"_ ",ROUND(C8/C$10*100,2)))</f>
        <v>61.53</v>
      </c>
      <c r="E8" s="10">
        <v>302251528</v>
      </c>
      <c r="F8" s="11">
        <f t="shared" si="0"/>
        <v>62.21</v>
      </c>
      <c r="G8" s="10">
        <f t="shared" si="1"/>
        <v>7908693</v>
      </c>
      <c r="H8" s="17">
        <f t="shared" si="2"/>
        <v>2.62</v>
      </c>
      <c r="J8" s="43"/>
    </row>
    <row r="9" spans="1:10" ht="42" customHeight="1">
      <c r="A9" s="60" t="s">
        <v>25</v>
      </c>
      <c r="B9" s="61"/>
      <c r="C9" s="35">
        <v>32001</v>
      </c>
      <c r="D9" s="11">
        <f>IF(C9=0,"_",IF(C$10=0,"_ ",ROUND(C9/C$10*100,2)))-0.01</f>
        <v>0</v>
      </c>
      <c r="E9" s="35">
        <v>36022</v>
      </c>
      <c r="F9" s="11">
        <f>IF(E9=0,"_",IF(E$10=0,"_ ",ROUND(E9/E$10*100,2)))</f>
        <v>0.01</v>
      </c>
      <c r="G9" s="10">
        <f>C9-E9</f>
        <v>-4021</v>
      </c>
      <c r="H9" s="28">
        <f>IF(E9=0,"_",ROUND(G9/E9*100,2))</f>
        <v>-11.16</v>
      </c>
      <c r="J9" s="43"/>
    </row>
    <row r="10" spans="1:10" ht="42" customHeight="1">
      <c r="A10" s="54" t="s">
        <v>26</v>
      </c>
      <c r="B10" s="55"/>
      <c r="C10" s="13">
        <f>SUM(C6:C9)</f>
        <v>504097415</v>
      </c>
      <c r="D10" s="14">
        <f>IF(C10=0,"_",IF(C$10=0,"_ ",ROUND(C10/C$10*100,2)))</f>
        <v>100</v>
      </c>
      <c r="E10" s="13">
        <f>SUM(E6:E9)</f>
        <v>485818772</v>
      </c>
      <c r="F10" s="14">
        <f>IF(E10=0,"_",IF(E$10=0,"_ ",ROUND(E10/E$10*100,2)))</f>
        <v>100</v>
      </c>
      <c r="G10" s="13">
        <f>C10-E10</f>
        <v>18278643</v>
      </c>
      <c r="H10" s="8">
        <f>IF(E10=0,"_",ROUND(G10/E10*100,2))</f>
        <v>3.76</v>
      </c>
    </row>
    <row r="11" spans="1:10" s="9" customFormat="1" ht="18" customHeight="1">
      <c r="A11" s="62" t="s">
        <v>61</v>
      </c>
      <c r="B11" s="62"/>
      <c r="C11" s="62"/>
      <c r="D11" s="62"/>
      <c r="E11" s="62"/>
      <c r="F11" s="62"/>
      <c r="G11" s="62"/>
      <c r="H11" s="62"/>
      <c r="I11" s="40"/>
    </row>
    <row r="12" spans="1:10">
      <c r="A12" s="44" t="s">
        <v>35</v>
      </c>
      <c r="B12" s="44"/>
      <c r="C12" s="44"/>
      <c r="D12" s="44"/>
      <c r="E12" s="44"/>
      <c r="F12" s="44"/>
      <c r="G12" s="44"/>
      <c r="H12" s="44"/>
    </row>
    <row r="13" spans="1:10">
      <c r="A13" s="44" t="s">
        <v>36</v>
      </c>
      <c r="B13" s="44"/>
      <c r="C13" s="44"/>
      <c r="D13" s="44"/>
      <c r="E13" s="44"/>
      <c r="F13" s="44"/>
      <c r="G13" s="44"/>
      <c r="H13" s="44"/>
    </row>
    <row r="14" spans="1:10">
      <c r="A14" s="44" t="s">
        <v>62</v>
      </c>
      <c r="B14" s="44"/>
      <c r="C14" s="44"/>
      <c r="D14" s="44"/>
      <c r="E14" s="44"/>
      <c r="F14" s="44"/>
      <c r="G14" s="44"/>
      <c r="H14" s="44"/>
    </row>
  </sheetData>
  <mergeCells count="16">
    <mergeCell ref="A14:H14"/>
    <mergeCell ref="A3:H3"/>
    <mergeCell ref="A1:H1"/>
    <mergeCell ref="A2:H2"/>
    <mergeCell ref="A4:B5"/>
    <mergeCell ref="C4:D4"/>
    <mergeCell ref="E4:F4"/>
    <mergeCell ref="G4:H4"/>
    <mergeCell ref="A13:H13"/>
    <mergeCell ref="A6:B6"/>
    <mergeCell ref="A7:B7"/>
    <mergeCell ref="A8:B8"/>
    <mergeCell ref="A9:B9"/>
    <mergeCell ref="A12:H12"/>
    <mergeCell ref="A10:B10"/>
    <mergeCell ref="A11:H11"/>
  </mergeCells>
  <phoneticPr fontId="1" type="noConversion"/>
  <printOptions horizontalCentered="1"/>
  <pageMargins left="0.78740157480314965" right="0.78740157480314965" top="0.78740157480314965" bottom="0.78740157480314965" header="0" footer="0"/>
  <pageSetup paperSize="9" orientation="landscape" r:id="rId1"/>
  <headerFooter alignWithMargins="0"/>
  <ignoredErrors>
    <ignoredError sqref="D9:D10 E10"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zoomScaleNormal="100" workbookViewId="0">
      <selection activeCell="E16" sqref="E16"/>
    </sheetView>
  </sheetViews>
  <sheetFormatPr defaultColWidth="9" defaultRowHeight="16.2"/>
  <cols>
    <col min="1" max="1" width="6.6640625" style="1" customWidth="1"/>
    <col min="2" max="2" width="23.6640625" style="1" customWidth="1"/>
    <col min="3" max="3" width="18.6640625" style="1" customWidth="1"/>
    <col min="4" max="4" width="10.6640625" style="1" customWidth="1"/>
    <col min="5" max="5" width="18.6640625" style="1" customWidth="1"/>
    <col min="6" max="6" width="10.6640625" style="1" customWidth="1"/>
    <col min="7" max="7" width="18.6640625" style="1" customWidth="1"/>
    <col min="8" max="8" width="10.6640625" style="1" customWidth="1"/>
    <col min="9" max="16384" width="9" style="1"/>
  </cols>
  <sheetData>
    <row r="1" spans="1:9" ht="39" customHeight="1">
      <c r="A1" s="46" t="s">
        <v>19</v>
      </c>
      <c r="B1" s="46"/>
      <c r="C1" s="46"/>
      <c r="D1" s="46"/>
      <c r="E1" s="46"/>
      <c r="F1" s="46"/>
      <c r="G1" s="46"/>
      <c r="H1" s="46"/>
    </row>
    <row r="2" spans="1:9" ht="24" customHeight="1">
      <c r="A2" s="63"/>
      <c r="B2" s="63"/>
      <c r="C2" s="63"/>
      <c r="D2" s="63"/>
      <c r="E2" s="63"/>
      <c r="F2" s="63"/>
      <c r="G2" s="63"/>
      <c r="H2" s="63"/>
    </row>
    <row r="3" spans="1:9" ht="24" customHeight="1">
      <c r="G3" s="2"/>
      <c r="H3" s="2" t="s">
        <v>16</v>
      </c>
    </row>
    <row r="4" spans="1:9" ht="27" customHeight="1">
      <c r="A4" s="48" t="s">
        <v>21</v>
      </c>
      <c r="B4" s="49"/>
      <c r="C4" s="52" t="str">
        <f>'[1]1.直接期限部門別'!C4:D4</f>
        <v>110.6.30</v>
      </c>
      <c r="D4" s="53"/>
      <c r="E4" s="52" t="str">
        <f>'[1]1.直接期限部門別'!E4:F4</f>
        <v>110.3.31</v>
      </c>
      <c r="F4" s="53"/>
      <c r="G4" s="54" t="s">
        <v>1</v>
      </c>
      <c r="H4" s="55"/>
    </row>
    <row r="5" spans="1:9" ht="27" customHeight="1">
      <c r="A5" s="50"/>
      <c r="B5" s="51"/>
      <c r="C5" s="36" t="s">
        <v>2</v>
      </c>
      <c r="D5" s="37" t="s">
        <v>15</v>
      </c>
      <c r="E5" s="36" t="s">
        <v>2</v>
      </c>
      <c r="F5" s="37" t="s">
        <v>15</v>
      </c>
      <c r="G5" s="16" t="s">
        <v>2</v>
      </c>
      <c r="H5" s="42" t="s">
        <v>22</v>
      </c>
    </row>
    <row r="6" spans="1:9" ht="42" customHeight="1">
      <c r="A6" s="56" t="s">
        <v>12</v>
      </c>
      <c r="B6" s="57"/>
      <c r="C6" s="10">
        <v>135637799</v>
      </c>
      <c r="D6" s="11">
        <f>IF(C6=0,"_",IF(C$10=0,"_",ROUND(C6/C$10 * 100,2)))</f>
        <v>28.06</v>
      </c>
      <c r="E6" s="10">
        <v>135550577</v>
      </c>
      <c r="F6" s="11">
        <f>IF(E6=0,"_",IF(E$10=0,"_",ROUND(E6/E$10 * 100,2)))</f>
        <v>28.98</v>
      </c>
      <c r="G6" s="12">
        <f>C6-E6</f>
        <v>87222</v>
      </c>
      <c r="H6" s="18">
        <f>IF(E6=0,"_",ROUND(G6/E6 * 100,2))</f>
        <v>0.06</v>
      </c>
    </row>
    <row r="7" spans="1:9" ht="42" customHeight="1">
      <c r="A7" s="58" t="s">
        <v>13</v>
      </c>
      <c r="B7" s="59"/>
      <c r="C7" s="10">
        <v>62439414</v>
      </c>
      <c r="D7" s="11">
        <f t="shared" ref="D7:D8" si="0">IF(C7=0,"_",IF(C$10=0,"_",ROUND(C7/C$10 * 100,2)))</f>
        <v>12.92</v>
      </c>
      <c r="E7" s="10">
        <v>54998039</v>
      </c>
      <c r="F7" s="11">
        <f t="shared" ref="F7:F8" si="1">IF(E7=0,"_",IF(E$10=0,"_",ROUND(E7/E$10 * 100,2)))</f>
        <v>11.76</v>
      </c>
      <c r="G7" s="10">
        <f t="shared" ref="G7:G10" si="2">C7-E7</f>
        <v>7441375</v>
      </c>
      <c r="H7" s="17">
        <f t="shared" ref="H7:H10" si="3">IF(E7=0,"_",ROUND(G7/E7 * 100,2))</f>
        <v>13.53</v>
      </c>
    </row>
    <row r="8" spans="1:9" ht="42" customHeight="1">
      <c r="A8" s="58" t="s">
        <v>14</v>
      </c>
      <c r="B8" s="59"/>
      <c r="C8" s="10">
        <v>285269911</v>
      </c>
      <c r="D8" s="11">
        <f t="shared" si="0"/>
        <v>59.02</v>
      </c>
      <c r="E8" s="10">
        <v>277116217</v>
      </c>
      <c r="F8" s="11">
        <f t="shared" si="1"/>
        <v>59.26</v>
      </c>
      <c r="G8" s="10">
        <f t="shared" si="2"/>
        <v>8153694</v>
      </c>
      <c r="H8" s="17">
        <f t="shared" si="3"/>
        <v>2.94</v>
      </c>
    </row>
    <row r="9" spans="1:9" ht="42" customHeight="1">
      <c r="A9" s="60" t="s">
        <v>7</v>
      </c>
      <c r="B9" s="61"/>
      <c r="C9" s="10">
        <v>0</v>
      </c>
      <c r="D9" s="11" t="str">
        <f>IF(C9=0,"0.00",IF(C$10=0,"_",ROUND(C9/C$10 * 100,2)))</f>
        <v>0.00</v>
      </c>
      <c r="E9" s="10">
        <v>0</v>
      </c>
      <c r="F9" s="11" t="str">
        <f>IF(E9=0,"0.00",IF(E$10=0,"_",ROUND(E9/E$10 * 100,2)))</f>
        <v>0.00</v>
      </c>
      <c r="G9" s="10">
        <f t="shared" si="2"/>
        <v>0</v>
      </c>
      <c r="H9" s="17" t="str">
        <f>IF(E9=0,"-",ROUND(G9/E9 * 100,2))</f>
        <v>-</v>
      </c>
    </row>
    <row r="10" spans="1:9" ht="42" customHeight="1">
      <c r="A10" s="54" t="s">
        <v>26</v>
      </c>
      <c r="B10" s="55"/>
      <c r="C10" s="13">
        <f>SUM(C6:C9)</f>
        <v>483347124</v>
      </c>
      <c r="D10" s="14">
        <f>IF(C10=0,"_",IF(C$10=0,"_",ROUND(C10/C$10 * 100,2)))</f>
        <v>100</v>
      </c>
      <c r="E10" s="13">
        <f>SUM(E6:E9)</f>
        <v>467664833</v>
      </c>
      <c r="F10" s="14">
        <f>IF(E10=0,"_",IF(E$10=0,"_",ROUND(E10/E$10 * 100,2)))</f>
        <v>100</v>
      </c>
      <c r="G10" s="13">
        <f t="shared" si="2"/>
        <v>15682291</v>
      </c>
      <c r="H10" s="8">
        <f t="shared" si="3"/>
        <v>3.35</v>
      </c>
    </row>
    <row r="11" spans="1:9" s="9" customFormat="1" ht="18" customHeight="1">
      <c r="A11" s="62" t="s">
        <v>27</v>
      </c>
      <c r="B11" s="62"/>
      <c r="C11" s="62"/>
      <c r="D11" s="62"/>
      <c r="E11" s="62"/>
      <c r="F11" s="62"/>
      <c r="G11" s="62"/>
      <c r="H11" s="62"/>
      <c r="I11" s="29"/>
    </row>
    <row r="12" spans="1:9" s="9" customFormat="1" ht="18" customHeight="1">
      <c r="A12" s="44" t="s">
        <v>20</v>
      </c>
      <c r="B12" s="44"/>
      <c r="C12" s="44"/>
      <c r="D12" s="44"/>
      <c r="E12" s="44"/>
      <c r="F12" s="44"/>
      <c r="G12" s="44"/>
      <c r="H12" s="44"/>
      <c r="I12" s="39"/>
    </row>
    <row r="13" spans="1:9">
      <c r="A13" s="44" t="s">
        <v>63</v>
      </c>
      <c r="B13" s="44"/>
      <c r="C13" s="44"/>
      <c r="D13" s="44"/>
      <c r="E13" s="44"/>
      <c r="F13" s="44"/>
      <c r="G13" s="44"/>
      <c r="H13" s="44"/>
    </row>
  </sheetData>
  <mergeCells count="14">
    <mergeCell ref="A13:H13"/>
    <mergeCell ref="A12:H12"/>
    <mergeCell ref="A11:H11"/>
    <mergeCell ref="A10:B10"/>
    <mergeCell ref="A1:H1"/>
    <mergeCell ref="A2:H2"/>
    <mergeCell ref="A4:B5"/>
    <mergeCell ref="C4:D4"/>
    <mergeCell ref="E4:F4"/>
    <mergeCell ref="G4:H4"/>
    <mergeCell ref="A6:B6"/>
    <mergeCell ref="A7:B7"/>
    <mergeCell ref="A8:B8"/>
    <mergeCell ref="A9:B9"/>
  </mergeCells>
  <phoneticPr fontId="1" type="noConversion"/>
  <printOptions horizontalCentered="1"/>
  <pageMargins left="0.70866141732283472" right="0.70866141732283472" top="0.74803149606299213" bottom="0.74803149606299213" header="0.31496062992125984" footer="0.31496062992125984"/>
  <pageSetup paperSize="9" orientation="landscape" r:id="rId1"/>
  <ignoredErrors>
    <ignoredError sqref="D9:H10"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zoomScaleNormal="100" workbookViewId="0">
      <selection activeCell="J36" sqref="J36"/>
    </sheetView>
  </sheetViews>
  <sheetFormatPr defaultColWidth="9" defaultRowHeight="16.2"/>
  <cols>
    <col min="1" max="1" width="5.6640625" style="1" customWidth="1"/>
    <col min="2" max="2" width="23.6640625" style="1" customWidth="1"/>
    <col min="3" max="3" width="28.109375" style="1" customWidth="1"/>
    <col min="4" max="4" width="13.88671875" style="1" customWidth="1"/>
    <col min="5" max="5" width="28.21875" style="1" customWidth="1"/>
    <col min="6" max="6" width="13.77734375" style="1" customWidth="1"/>
    <col min="7" max="8" width="9" style="1"/>
    <col min="9" max="9" width="16.109375" style="1" customWidth="1"/>
    <col min="10" max="10" width="9" style="1"/>
    <col min="11" max="11" width="16.77734375" style="1" customWidth="1"/>
    <col min="12" max="16384" width="9" style="1"/>
  </cols>
  <sheetData>
    <row r="1" spans="1:9" ht="39" customHeight="1">
      <c r="A1" s="46" t="s">
        <v>17</v>
      </c>
      <c r="B1" s="46"/>
      <c r="C1" s="46"/>
      <c r="D1" s="46"/>
      <c r="E1" s="46"/>
      <c r="F1" s="46"/>
    </row>
    <row r="2" spans="1:9" ht="24" customHeight="1">
      <c r="A2" s="63" t="s">
        <v>64</v>
      </c>
      <c r="B2" s="63"/>
      <c r="C2" s="63"/>
      <c r="D2" s="63"/>
      <c r="E2" s="63"/>
      <c r="F2" s="63"/>
    </row>
    <row r="3" spans="1:9" ht="24" customHeight="1">
      <c r="E3" s="45" t="s">
        <v>16</v>
      </c>
      <c r="F3" s="77"/>
    </row>
    <row r="4" spans="1:9" ht="19.5" customHeight="1">
      <c r="A4" s="48" t="s">
        <v>0</v>
      </c>
      <c r="B4" s="78"/>
      <c r="C4" s="54" t="s">
        <v>28</v>
      </c>
      <c r="D4" s="66"/>
      <c r="E4" s="54" t="s">
        <v>29</v>
      </c>
      <c r="F4" s="66"/>
    </row>
    <row r="5" spans="1:9" ht="19.5" customHeight="1">
      <c r="A5" s="50"/>
      <c r="B5" s="79"/>
      <c r="C5" s="16" t="s">
        <v>30</v>
      </c>
      <c r="D5" s="38" t="s">
        <v>31</v>
      </c>
      <c r="E5" s="16" t="s">
        <v>30</v>
      </c>
      <c r="F5" s="38" t="s">
        <v>31</v>
      </c>
    </row>
    <row r="6" spans="1:9" s="19" customFormat="1" ht="15" customHeight="1">
      <c r="A6" s="69" t="s">
        <v>3</v>
      </c>
      <c r="B6" s="72" t="s">
        <v>32</v>
      </c>
      <c r="C6" s="73">
        <v>265566109</v>
      </c>
      <c r="D6" s="74">
        <f>IF(C6=0,"_",IF(C$28=0,"_",ROUND(C6/C$28*100,2)))</f>
        <v>52.68</v>
      </c>
      <c r="E6" s="73">
        <v>258989491</v>
      </c>
      <c r="F6" s="74">
        <f>IF(E6=0,"_",IF(E$28=0,"_",ROUND(E6/E$28*100,2)))</f>
        <v>53.58</v>
      </c>
      <c r="H6" s="30"/>
      <c r="I6" s="30"/>
    </row>
    <row r="7" spans="1:9" s="19" customFormat="1" ht="15" customHeight="1">
      <c r="A7" s="70"/>
      <c r="B7" s="67"/>
      <c r="C7" s="68"/>
      <c r="D7" s="64"/>
      <c r="E7" s="68"/>
      <c r="F7" s="64"/>
      <c r="H7" s="30"/>
      <c r="I7" s="30"/>
    </row>
    <row r="8" spans="1:9" s="19" customFormat="1" ht="15" customHeight="1">
      <c r="A8" s="70"/>
      <c r="B8" s="67" t="s">
        <v>4</v>
      </c>
      <c r="C8" s="68">
        <v>96556350</v>
      </c>
      <c r="D8" s="64">
        <f>IF(C8=0,"_",IF(C$28=0,"_",ROUND(C8/C$28*100,2)))+0.01</f>
        <v>19.16</v>
      </c>
      <c r="E8" s="68">
        <v>68203624</v>
      </c>
      <c r="F8" s="64">
        <f>IF(E8=0,"_",IF(E$28=0,"_",ROUND(E8/E$28*100,2)))</f>
        <v>14.11</v>
      </c>
      <c r="H8" s="30"/>
      <c r="I8" s="30"/>
    </row>
    <row r="9" spans="1:9" s="19" customFormat="1" ht="15" customHeight="1">
      <c r="A9" s="70"/>
      <c r="B9" s="67"/>
      <c r="C9" s="68"/>
      <c r="D9" s="64"/>
      <c r="E9" s="68"/>
      <c r="F9" s="64"/>
      <c r="H9" s="30"/>
      <c r="I9" s="30"/>
    </row>
    <row r="10" spans="1:9" s="19" customFormat="1" ht="15" customHeight="1">
      <c r="A10" s="70"/>
      <c r="B10" s="67" t="s">
        <v>5</v>
      </c>
      <c r="C10" s="68">
        <v>138123379</v>
      </c>
      <c r="D10" s="64">
        <f t="shared" ref="D10" si="0">IF(C10=0,"_",IF(C$28=0,"_",ROUND(C10/C$28*100,2)))</f>
        <v>27.4</v>
      </c>
      <c r="E10" s="68">
        <v>152164516</v>
      </c>
      <c r="F10" s="64">
        <f>IF(E10=0,"_",IF(E$28=0,"_",ROUND(E10/E$28*100,2)))</f>
        <v>31.48</v>
      </c>
      <c r="H10" s="30"/>
      <c r="I10" s="30"/>
    </row>
    <row r="11" spans="1:9" s="19" customFormat="1" ht="15" customHeight="1">
      <c r="A11" s="70"/>
      <c r="B11" s="67"/>
      <c r="C11" s="68"/>
      <c r="D11" s="64"/>
      <c r="E11" s="68"/>
      <c r="F11" s="64"/>
      <c r="H11" s="30"/>
      <c r="I11" s="30"/>
    </row>
    <row r="12" spans="1:9" s="19" customFormat="1" ht="15" customHeight="1">
      <c r="A12" s="70"/>
      <c r="B12" s="67" t="s">
        <v>6</v>
      </c>
      <c r="C12" s="68">
        <v>3851577</v>
      </c>
      <c r="D12" s="64">
        <f>IF(C12=0,"_",IF(C$28=0,"_",ROUND(C12/C$28*100,2)))</f>
        <v>0.76</v>
      </c>
      <c r="E12" s="68">
        <v>3989493</v>
      </c>
      <c r="F12" s="64">
        <f t="shared" ref="F12" si="1">IF(E12=0,"_",IF(E$28=0,"_",ROUND(E12/E$28*100,2)))</f>
        <v>0.83</v>
      </c>
      <c r="H12" s="30"/>
      <c r="I12" s="30"/>
    </row>
    <row r="13" spans="1:9" s="19" customFormat="1" ht="15" customHeight="1">
      <c r="A13" s="70"/>
      <c r="B13" s="67"/>
      <c r="C13" s="68"/>
      <c r="D13" s="64"/>
      <c r="E13" s="68"/>
      <c r="F13" s="64"/>
      <c r="H13" s="30"/>
      <c r="I13" s="30"/>
    </row>
    <row r="14" spans="1:9" s="19" customFormat="1" ht="15" customHeight="1">
      <c r="A14" s="70"/>
      <c r="B14" s="67" t="s">
        <v>7</v>
      </c>
      <c r="C14" s="68">
        <v>0</v>
      </c>
      <c r="D14" s="64" t="str">
        <f>IF(C14=0,"0.00",IF(C$28=0,"_",ROUND(C14/C$28 * 100,2)))</f>
        <v>0.00</v>
      </c>
      <c r="E14" s="68">
        <v>0</v>
      </c>
      <c r="F14" s="64" t="str">
        <f>IF(E14=0,"0.00",IF(E$28=0,"_",ROUND(E14/E$28 * 100,2)))</f>
        <v>0.00</v>
      </c>
      <c r="H14" s="30"/>
      <c r="I14" s="30"/>
    </row>
    <row r="15" spans="1:9" s="19" customFormat="1" ht="15" customHeight="1">
      <c r="A15" s="71"/>
      <c r="B15" s="75"/>
      <c r="C15" s="76"/>
      <c r="D15" s="65"/>
      <c r="E15" s="76"/>
      <c r="F15" s="65"/>
      <c r="H15" s="30"/>
      <c r="I15" s="30"/>
    </row>
    <row r="16" spans="1:9" s="19" customFormat="1" ht="15" customHeight="1">
      <c r="A16" s="69" t="s">
        <v>33</v>
      </c>
      <c r="B16" s="72" t="s">
        <v>8</v>
      </c>
      <c r="C16" s="73">
        <v>89992834</v>
      </c>
      <c r="D16" s="74">
        <f>IF(C16=0,"_",IF(C$28=0,"_",ROUND(C16/C$28*100,2)))</f>
        <v>17.850000000000001</v>
      </c>
      <c r="E16" s="73">
        <v>87587923</v>
      </c>
      <c r="F16" s="74">
        <f>IF(E16=0,"_",IF(E$28=0,"_",ROUND(E16/E$28*100,2)))</f>
        <v>18.12</v>
      </c>
      <c r="H16" s="30"/>
      <c r="I16" s="30"/>
    </row>
    <row r="17" spans="1:11" s="19" customFormat="1" ht="15" customHeight="1">
      <c r="A17" s="70"/>
      <c r="B17" s="67"/>
      <c r="C17" s="68"/>
      <c r="D17" s="64"/>
      <c r="E17" s="68"/>
      <c r="F17" s="64"/>
      <c r="H17" s="30"/>
      <c r="I17" s="30"/>
    </row>
    <row r="18" spans="1:11" s="19" customFormat="1" ht="15" customHeight="1">
      <c r="A18" s="70"/>
      <c r="B18" s="67" t="s">
        <v>11</v>
      </c>
      <c r="C18" s="68">
        <v>232916142</v>
      </c>
      <c r="D18" s="64">
        <f>IF(C18=0,"_",IF(C$28=0,"_",ROUND(C18/C$28*100,2)))+0.01</f>
        <v>46.21</v>
      </c>
      <c r="E18" s="68">
        <v>228555793</v>
      </c>
      <c r="F18" s="64">
        <f>IF(E18=0,"_",IF(E$28=0,"_",ROUND(E18/E$28*100,2)))</f>
        <v>47.29</v>
      </c>
      <c r="H18" s="30"/>
      <c r="I18" s="30"/>
    </row>
    <row r="19" spans="1:11" s="19" customFormat="1" ht="15" customHeight="1">
      <c r="A19" s="70"/>
      <c r="B19" s="67"/>
      <c r="C19" s="68"/>
      <c r="D19" s="64"/>
      <c r="E19" s="68"/>
      <c r="F19" s="64"/>
      <c r="H19" s="30"/>
      <c r="I19" s="30"/>
    </row>
    <row r="20" spans="1:11" s="19" customFormat="1" ht="15" customHeight="1">
      <c r="A20" s="70"/>
      <c r="B20" s="67" t="s">
        <v>9</v>
      </c>
      <c r="C20" s="68">
        <v>160778828</v>
      </c>
      <c r="D20" s="64">
        <f t="shared" ref="D20:D24" si="2">IF(C20=0,"_",IF(C$28=0,"_",ROUND(C20/C$28*100,2)))</f>
        <v>31.89</v>
      </c>
      <c r="E20" s="68">
        <v>147425817</v>
      </c>
      <c r="F20" s="64">
        <f t="shared" ref="F20" si="3">IF(E20=0,"_",IF(E$28=0,"_",ROUND(E20/E$28*100,2)))</f>
        <v>30.5</v>
      </c>
      <c r="H20" s="30"/>
      <c r="I20" s="30"/>
    </row>
    <row r="21" spans="1:11" s="19" customFormat="1" ht="15" customHeight="1">
      <c r="A21" s="70"/>
      <c r="B21" s="67"/>
      <c r="C21" s="68"/>
      <c r="D21" s="64"/>
      <c r="E21" s="68"/>
      <c r="F21" s="64"/>
      <c r="H21" s="30"/>
      <c r="I21" s="30"/>
    </row>
    <row r="22" spans="1:11" s="19" customFormat="1" ht="15" customHeight="1">
      <c r="A22" s="70"/>
      <c r="B22" s="67" t="s">
        <v>10</v>
      </c>
      <c r="C22" s="68">
        <v>16558034</v>
      </c>
      <c r="D22" s="64">
        <f>IF(C22=0,"_",IF(C$28=0,"_",ROUND(C22/C$28*100,2)))+0.01</f>
        <v>3.2899999999999996</v>
      </c>
      <c r="E22" s="68">
        <v>15788098</v>
      </c>
      <c r="F22" s="64">
        <f>IF(E22=0,"_",IF(E$28=0,"_",ROUND(E22/E$28*100,2)))</f>
        <v>3.27</v>
      </c>
      <c r="H22" s="30"/>
      <c r="I22" s="30"/>
    </row>
    <row r="23" spans="1:11" s="19" customFormat="1" ht="15" customHeight="1">
      <c r="A23" s="70"/>
      <c r="B23" s="67"/>
      <c r="C23" s="68"/>
      <c r="D23" s="64"/>
      <c r="E23" s="68"/>
      <c r="F23" s="64"/>
      <c r="H23" s="30"/>
      <c r="I23" s="30"/>
    </row>
    <row r="24" spans="1:11" s="19" customFormat="1" ht="15" customHeight="1">
      <c r="A24" s="70"/>
      <c r="B24" s="67" t="s">
        <v>6</v>
      </c>
      <c r="C24" s="68">
        <v>3851577</v>
      </c>
      <c r="D24" s="64">
        <f t="shared" si="2"/>
        <v>0.76</v>
      </c>
      <c r="E24" s="68">
        <v>3989493</v>
      </c>
      <c r="F24" s="64">
        <f>IF(E24=0,"_",IF(E$28=0,"_",ROUND(E24/E$28*100,2)))-0.01</f>
        <v>0.82</v>
      </c>
      <c r="H24" s="30"/>
      <c r="I24" s="30"/>
    </row>
    <row r="25" spans="1:11" s="19" customFormat="1" ht="15" customHeight="1">
      <c r="A25" s="70"/>
      <c r="B25" s="67"/>
      <c r="C25" s="68"/>
      <c r="D25" s="64"/>
      <c r="E25" s="68"/>
      <c r="F25" s="64"/>
      <c r="H25" s="30"/>
      <c r="I25" s="30"/>
    </row>
    <row r="26" spans="1:11" s="19" customFormat="1" ht="15" customHeight="1">
      <c r="A26" s="70"/>
      <c r="B26" s="67" t="s">
        <v>7</v>
      </c>
      <c r="C26" s="68">
        <v>0</v>
      </c>
      <c r="D26" s="64" t="str">
        <f>IF(C26=0,"0.00",IF(C$28=0,"_",ROUND(C26/C$28 * 100,2)))</f>
        <v>0.00</v>
      </c>
      <c r="E26" s="68">
        <v>0</v>
      </c>
      <c r="F26" s="64" t="str">
        <f>IF(E26=0,"0.00",IF(E$28=0,"_",ROUND(E26/E$28 * 100,2)))</f>
        <v>0.00</v>
      </c>
      <c r="H26" s="30"/>
      <c r="K26" s="1"/>
    </row>
    <row r="27" spans="1:11" s="19" customFormat="1" ht="15" customHeight="1">
      <c r="A27" s="71"/>
      <c r="B27" s="75"/>
      <c r="C27" s="76"/>
      <c r="D27" s="65"/>
      <c r="E27" s="76"/>
      <c r="F27" s="65"/>
      <c r="K27" s="1"/>
    </row>
    <row r="28" spans="1:11" ht="30" customHeight="1">
      <c r="A28" s="54" t="s">
        <v>34</v>
      </c>
      <c r="B28" s="66"/>
      <c r="C28" s="7">
        <f>SUM(C16:C26)</f>
        <v>504097415</v>
      </c>
      <c r="D28" s="8">
        <f>IF(C$28=0,"_",ROUND(C28/C$28*100,2))</f>
        <v>100</v>
      </c>
      <c r="E28" s="7">
        <f>SUM(E16:E26)</f>
        <v>483347124</v>
      </c>
      <c r="F28" s="8">
        <f>IF(E$28=0,"_",ROUND(E28/E$28*100,2))</f>
        <v>100</v>
      </c>
    </row>
    <row r="29" spans="1:11" ht="18" customHeight="1">
      <c r="A29" s="9"/>
    </row>
  </sheetData>
  <mergeCells count="64">
    <mergeCell ref="A1:F1"/>
    <mergeCell ref="A2:F2"/>
    <mergeCell ref="E3:F3"/>
    <mergeCell ref="A4:B5"/>
    <mergeCell ref="C4:D4"/>
    <mergeCell ref="E4:F4"/>
    <mergeCell ref="F6:F7"/>
    <mergeCell ref="B8:B9"/>
    <mergeCell ref="C8:C9"/>
    <mergeCell ref="D8:D9"/>
    <mergeCell ref="E8:E9"/>
    <mergeCell ref="F8:F9"/>
    <mergeCell ref="A6:A15"/>
    <mergeCell ref="B6:B7"/>
    <mergeCell ref="C6:C7"/>
    <mergeCell ref="D6:D7"/>
    <mergeCell ref="E6:E7"/>
    <mergeCell ref="B10:B11"/>
    <mergeCell ref="C10:C11"/>
    <mergeCell ref="D10:D11"/>
    <mergeCell ref="E10:E11"/>
    <mergeCell ref="F10:F11"/>
    <mergeCell ref="B14:B15"/>
    <mergeCell ref="C14:C15"/>
    <mergeCell ref="D14:D15"/>
    <mergeCell ref="E14:E15"/>
    <mergeCell ref="F14:F15"/>
    <mergeCell ref="B12:B13"/>
    <mergeCell ref="C12:C13"/>
    <mergeCell ref="D12:D13"/>
    <mergeCell ref="E12:E13"/>
    <mergeCell ref="F12:F13"/>
    <mergeCell ref="F16:F17"/>
    <mergeCell ref="B18:B19"/>
    <mergeCell ref="C18:C19"/>
    <mergeCell ref="D18:D19"/>
    <mergeCell ref="E18:E19"/>
    <mergeCell ref="F18:F19"/>
    <mergeCell ref="B20:B21"/>
    <mergeCell ref="C20:C21"/>
    <mergeCell ref="D20:D21"/>
    <mergeCell ref="E20:E21"/>
    <mergeCell ref="F20:F21"/>
    <mergeCell ref="B24:B25"/>
    <mergeCell ref="C24:C25"/>
    <mergeCell ref="D24:D25"/>
    <mergeCell ref="E24:E25"/>
    <mergeCell ref="F24:F25"/>
    <mergeCell ref="F26:F27"/>
    <mergeCell ref="A28:B28"/>
    <mergeCell ref="B22:B23"/>
    <mergeCell ref="C22:C23"/>
    <mergeCell ref="D22:D23"/>
    <mergeCell ref="E22:E23"/>
    <mergeCell ref="A16:A27"/>
    <mergeCell ref="B16:B17"/>
    <mergeCell ref="C16:C17"/>
    <mergeCell ref="D16:D17"/>
    <mergeCell ref="E16:E17"/>
    <mergeCell ref="B26:B27"/>
    <mergeCell ref="C26:C27"/>
    <mergeCell ref="D26:D27"/>
    <mergeCell ref="E26:E27"/>
    <mergeCell ref="F22:F23"/>
  </mergeCells>
  <phoneticPr fontId="1" type="noConversion"/>
  <printOptions horizontalCentered="1"/>
  <pageMargins left="0.78740157480314965" right="0.78740157480314965" top="0.78740157480314965" bottom="0.59055118110236227" header="0" footer="0"/>
  <pageSetup paperSize="9" scale="96" orientation="landscape" r:id="rId1"/>
  <headerFooter alignWithMargins="0"/>
  <ignoredErrors>
    <ignoredError sqref="D8:F27" formula="1"/>
    <ignoredError sqref="D28:F28" formula="1" formulaRange="1"/>
    <ignoredError sqref="C28"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tabSelected="1" topLeftCell="A13" zoomScaleNormal="100" zoomScaleSheetLayoutView="80" workbookViewId="0">
      <selection activeCell="L22" sqref="L22"/>
    </sheetView>
  </sheetViews>
  <sheetFormatPr defaultColWidth="9" defaultRowHeight="16.2"/>
  <cols>
    <col min="1" max="1" width="41.88671875" style="31" customWidth="1"/>
    <col min="2" max="2" width="8.6640625" style="31" customWidth="1"/>
    <col min="3" max="4" width="18.6640625" style="31" customWidth="1"/>
    <col min="5" max="5" width="8.6640625" style="31" customWidth="1"/>
    <col min="6" max="7" width="18.6640625" style="31" customWidth="1"/>
    <col min="8" max="16384" width="9" style="31"/>
  </cols>
  <sheetData>
    <row r="1" spans="1:8" s="9" customFormat="1" ht="39" customHeight="1">
      <c r="A1" s="85" t="s">
        <v>44</v>
      </c>
      <c r="B1" s="85"/>
      <c r="C1" s="85"/>
      <c r="D1" s="85"/>
      <c r="E1" s="85"/>
      <c r="F1" s="85"/>
      <c r="G1" s="85"/>
      <c r="H1" s="41"/>
    </row>
    <row r="2" spans="1:8" s="21" customFormat="1" ht="7.8" customHeight="1">
      <c r="A2" s="86"/>
      <c r="B2" s="86"/>
      <c r="C2" s="86"/>
      <c r="D2" s="86"/>
      <c r="E2" s="86"/>
      <c r="F2" s="86"/>
      <c r="G2" s="86"/>
      <c r="H2" s="20"/>
    </row>
    <row r="3" spans="1:8" s="21" customFormat="1" ht="24" customHeight="1">
      <c r="D3" s="22"/>
      <c r="G3" s="22" t="s">
        <v>37</v>
      </c>
    </row>
    <row r="4" spans="1:8" s="21" customFormat="1" ht="21" customHeight="1">
      <c r="A4" s="87" t="s">
        <v>46</v>
      </c>
      <c r="B4" s="52" t="s">
        <v>59</v>
      </c>
      <c r="C4" s="89"/>
      <c r="D4" s="90"/>
      <c r="E4" s="52" t="s">
        <v>58</v>
      </c>
      <c r="F4" s="89"/>
      <c r="G4" s="90"/>
    </row>
    <row r="5" spans="1:8" s="24" customFormat="1" ht="21" customHeight="1">
      <c r="A5" s="88"/>
      <c r="B5" s="16" t="s">
        <v>47</v>
      </c>
      <c r="C5" s="23" t="s">
        <v>38</v>
      </c>
      <c r="D5" s="23" t="s">
        <v>39</v>
      </c>
      <c r="E5" s="16" t="s">
        <v>47</v>
      </c>
      <c r="F5" s="23" t="s">
        <v>38</v>
      </c>
      <c r="G5" s="23" t="s">
        <v>39</v>
      </c>
    </row>
    <row r="6" spans="1:8" s="24" customFormat="1" ht="27.9" customHeight="1">
      <c r="A6" s="25" t="s">
        <v>49</v>
      </c>
      <c r="B6" s="26">
        <v>1</v>
      </c>
      <c r="C6" s="27">
        <v>113281787</v>
      </c>
      <c r="D6" s="27">
        <v>108829739</v>
      </c>
      <c r="E6" s="26">
        <v>1</v>
      </c>
      <c r="F6" s="27">
        <v>101552537</v>
      </c>
      <c r="G6" s="27">
        <v>99178191</v>
      </c>
    </row>
    <row r="7" spans="1:8" s="21" customFormat="1" ht="27.9" customHeight="1">
      <c r="A7" s="25" t="s">
        <v>50</v>
      </c>
      <c r="B7" s="26">
        <v>2</v>
      </c>
      <c r="C7" s="27">
        <v>56781997</v>
      </c>
      <c r="D7" s="27">
        <v>69700996</v>
      </c>
      <c r="E7" s="26">
        <v>2</v>
      </c>
      <c r="F7" s="27">
        <v>53502921</v>
      </c>
      <c r="G7" s="27">
        <v>68984655</v>
      </c>
    </row>
    <row r="8" spans="1:8" s="21" customFormat="1" ht="27.9" customHeight="1">
      <c r="A8" s="25" t="s">
        <v>51</v>
      </c>
      <c r="B8" s="26">
        <v>3</v>
      </c>
      <c r="C8" s="27">
        <v>44663077</v>
      </c>
      <c r="D8" s="27">
        <v>43845686</v>
      </c>
      <c r="E8" s="26">
        <v>3</v>
      </c>
      <c r="F8" s="27">
        <v>43069351</v>
      </c>
      <c r="G8" s="27">
        <v>42211889</v>
      </c>
    </row>
    <row r="9" spans="1:8" s="21" customFormat="1" ht="27.9" customHeight="1">
      <c r="A9" s="25" t="s">
        <v>53</v>
      </c>
      <c r="B9" s="26">
        <v>4</v>
      </c>
      <c r="C9" s="27">
        <v>35061150</v>
      </c>
      <c r="D9" s="27">
        <v>26167304</v>
      </c>
      <c r="E9" s="26">
        <v>4</v>
      </c>
      <c r="F9" s="27">
        <v>35371329</v>
      </c>
      <c r="G9" s="27">
        <v>25939680</v>
      </c>
    </row>
    <row r="10" spans="1:8" s="21" customFormat="1" ht="27.9" customHeight="1">
      <c r="A10" s="25" t="s">
        <v>52</v>
      </c>
      <c r="B10" s="26">
        <v>5</v>
      </c>
      <c r="C10" s="27">
        <v>33456347</v>
      </c>
      <c r="D10" s="27">
        <v>35750408</v>
      </c>
      <c r="E10" s="26">
        <v>5</v>
      </c>
      <c r="F10" s="27">
        <v>32115909</v>
      </c>
      <c r="G10" s="27">
        <v>34602439</v>
      </c>
    </row>
    <row r="11" spans="1:8" s="21" customFormat="1" ht="27.9" customHeight="1">
      <c r="A11" s="25" t="s">
        <v>54</v>
      </c>
      <c r="B11" s="26">
        <v>6</v>
      </c>
      <c r="C11" s="27">
        <v>25482232</v>
      </c>
      <c r="D11" s="27">
        <v>21101491</v>
      </c>
      <c r="E11" s="26">
        <v>6</v>
      </c>
      <c r="F11" s="27">
        <v>26264321</v>
      </c>
      <c r="G11" s="27">
        <v>21660784</v>
      </c>
    </row>
    <row r="12" spans="1:8" s="21" customFormat="1" ht="27.9" customHeight="1">
      <c r="A12" s="25" t="s">
        <v>55</v>
      </c>
      <c r="B12" s="26">
        <v>7</v>
      </c>
      <c r="C12" s="27">
        <v>20149044</v>
      </c>
      <c r="D12" s="27">
        <v>15790800</v>
      </c>
      <c r="E12" s="26">
        <v>7</v>
      </c>
      <c r="F12" s="27">
        <v>20106978</v>
      </c>
      <c r="G12" s="27">
        <v>15131881</v>
      </c>
    </row>
    <row r="13" spans="1:8" s="21" customFormat="1" ht="27.9" customHeight="1">
      <c r="A13" s="25" t="s">
        <v>57</v>
      </c>
      <c r="B13" s="26">
        <v>8</v>
      </c>
      <c r="C13" s="27">
        <v>15907683</v>
      </c>
      <c r="D13" s="27">
        <v>9804859</v>
      </c>
      <c r="E13" s="26">
        <v>8</v>
      </c>
      <c r="F13" s="27">
        <v>15948850</v>
      </c>
      <c r="G13" s="27">
        <v>9650978</v>
      </c>
    </row>
    <row r="14" spans="1:8" s="21" customFormat="1" ht="27.9" customHeight="1">
      <c r="A14" s="25" t="s">
        <v>56</v>
      </c>
      <c r="B14" s="26">
        <v>9</v>
      </c>
      <c r="C14" s="27">
        <v>13989440</v>
      </c>
      <c r="D14" s="27">
        <v>9634319</v>
      </c>
      <c r="E14" s="26">
        <v>9</v>
      </c>
      <c r="F14" s="27">
        <v>14525347</v>
      </c>
      <c r="G14" s="27">
        <v>9938183</v>
      </c>
    </row>
    <row r="15" spans="1:8" s="21" customFormat="1" ht="27.9" customHeight="1">
      <c r="A15" s="25" t="s">
        <v>65</v>
      </c>
      <c r="B15" s="26">
        <v>10</v>
      </c>
      <c r="C15" s="27">
        <v>13493310</v>
      </c>
      <c r="D15" s="27">
        <v>10949490</v>
      </c>
      <c r="E15" s="26">
        <v>10</v>
      </c>
      <c r="F15" s="27">
        <v>12261158</v>
      </c>
      <c r="G15" s="27">
        <v>9951527</v>
      </c>
    </row>
    <row r="16" spans="1:8" s="21" customFormat="1" ht="27.9" customHeight="1">
      <c r="A16" s="16" t="s">
        <v>48</v>
      </c>
      <c r="B16" s="23"/>
      <c r="C16" s="27">
        <f>SUM(C6:C15)</f>
        <v>372266067</v>
      </c>
      <c r="D16" s="27">
        <f>SUM(D6:D15)</f>
        <v>351575092</v>
      </c>
      <c r="E16" s="23"/>
      <c r="F16" s="27">
        <f>SUM(F6:F15)</f>
        <v>354718701</v>
      </c>
      <c r="G16" s="27">
        <f>SUM(G6:G15)</f>
        <v>337250207</v>
      </c>
    </row>
    <row r="17" spans="1:8" s="21" customFormat="1" ht="18" customHeight="1">
      <c r="A17" s="81" t="s">
        <v>41</v>
      </c>
      <c r="B17" s="82"/>
      <c r="C17" s="82"/>
      <c r="D17" s="82"/>
      <c r="E17" s="82"/>
      <c r="F17" s="82"/>
      <c r="G17" s="82"/>
    </row>
    <row r="18" spans="1:8" s="21" customFormat="1" ht="18" customHeight="1">
      <c r="A18" s="83" t="s">
        <v>40</v>
      </c>
      <c r="B18" s="84"/>
      <c r="C18" s="84"/>
      <c r="D18" s="84"/>
      <c r="E18" s="84"/>
      <c r="F18" s="84"/>
      <c r="G18" s="84"/>
    </row>
    <row r="19" spans="1:8" s="21" customFormat="1" ht="18" customHeight="1">
      <c r="A19" s="44" t="s">
        <v>42</v>
      </c>
      <c r="B19" s="84"/>
      <c r="C19" s="84"/>
      <c r="D19" s="84"/>
      <c r="E19" s="84"/>
      <c r="F19" s="84"/>
      <c r="G19" s="84"/>
    </row>
    <row r="20" spans="1:8" s="21" customFormat="1" ht="18" customHeight="1">
      <c r="A20" s="44" t="s">
        <v>43</v>
      </c>
      <c r="B20" s="84"/>
      <c r="C20" s="84"/>
      <c r="D20" s="84"/>
      <c r="E20" s="84"/>
      <c r="F20" s="84"/>
      <c r="G20" s="84"/>
    </row>
    <row r="21" spans="1:8" s="21" customFormat="1" ht="18" customHeight="1">
      <c r="A21" s="44" t="s">
        <v>45</v>
      </c>
      <c r="B21" s="84"/>
      <c r="C21" s="84"/>
      <c r="D21" s="84"/>
      <c r="E21" s="84"/>
      <c r="F21" s="84"/>
      <c r="G21" s="84"/>
    </row>
    <row r="22" spans="1:8" s="21" customFormat="1">
      <c r="A22" s="44" t="s">
        <v>66</v>
      </c>
      <c r="B22" s="84"/>
      <c r="C22" s="84"/>
      <c r="D22" s="84"/>
      <c r="E22" s="84"/>
      <c r="F22" s="84"/>
      <c r="G22" s="84"/>
    </row>
    <row r="23" spans="1:8" ht="19.95" customHeight="1">
      <c r="A23" s="80"/>
      <c r="B23" s="80"/>
      <c r="C23" s="80"/>
      <c r="D23" s="80"/>
      <c r="E23" s="80"/>
      <c r="F23" s="80"/>
    </row>
    <row r="24" spans="1:8" ht="19.95" customHeight="1"/>
    <row r="25" spans="1:8" ht="25.2" customHeight="1"/>
    <row r="26" spans="1:8" ht="93.6" customHeight="1"/>
    <row r="29" spans="1:8" ht="18">
      <c r="E29" s="32"/>
      <c r="F29" s="33"/>
      <c r="G29" s="33"/>
      <c r="H29" s="34"/>
    </row>
    <row r="30" spans="1:8">
      <c r="E30" s="34"/>
      <c r="F30" s="34"/>
      <c r="G30" s="34"/>
      <c r="H30" s="34"/>
    </row>
  </sheetData>
  <mergeCells count="12">
    <mergeCell ref="A1:G1"/>
    <mergeCell ref="A2:G2"/>
    <mergeCell ref="A4:A5"/>
    <mergeCell ref="B4:D4"/>
    <mergeCell ref="E4:G4"/>
    <mergeCell ref="A23:F23"/>
    <mergeCell ref="A17:G17"/>
    <mergeCell ref="A18:G18"/>
    <mergeCell ref="A19:G19"/>
    <mergeCell ref="A20:G20"/>
    <mergeCell ref="A21:G21"/>
    <mergeCell ref="A22:G22"/>
  </mergeCells>
  <phoneticPr fontId="1" type="noConversion"/>
  <pageMargins left="0.31496062992125984" right="0.31496062992125984" top="0.55118110236220474" bottom="0.55118110236220474" header="0.31496062992125984" footer="0.31496062992125984"/>
  <pageSetup paperSize="9" orientation="landscape" r:id="rId1"/>
  <rowBreaks count="1" manualBreakCount="1">
    <brk id="22" max="6" man="1"/>
  </rowBreaks>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已命名的範圍</vt:lpstr>
      </vt:variant>
      <vt:variant>
        <vt:i4>4</vt:i4>
      </vt:variant>
    </vt:vector>
  </HeadingPairs>
  <TitlesOfParts>
    <vt:vector size="8" baseType="lpstr">
      <vt:lpstr>附表1</vt:lpstr>
      <vt:lpstr>附表2</vt:lpstr>
      <vt:lpstr>附表3 </vt:lpstr>
      <vt:lpstr>附表4</vt:lpstr>
      <vt:lpstr>附表1!Print_Area</vt:lpstr>
      <vt:lpstr>附表2!Print_Area</vt:lpstr>
      <vt:lpstr>'附表3 '!Print_Area</vt:lpstr>
      <vt:lpstr>附表4!Print_Area</vt:lpstr>
    </vt:vector>
  </TitlesOfParts>
  <Company>Central Bank Of China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國家風險使用者</dc:creator>
  <cp:lastModifiedBy>凃欽智</cp:lastModifiedBy>
  <cp:lastPrinted>2021-09-14T01:35:18Z</cp:lastPrinted>
  <dcterms:created xsi:type="dcterms:W3CDTF">2005-01-04T07:49:27Z</dcterms:created>
  <dcterms:modified xsi:type="dcterms:W3CDTF">2021-09-14T01:35:47Z</dcterms:modified>
</cp:coreProperties>
</file>