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2\pss$\11 承辦人代理資料\11-3 李青萍-退票新聞稿\新聞稿及退票資料\"/>
    </mc:Choice>
  </mc:AlternateContent>
  <bookViews>
    <workbookView xWindow="0" yWindow="0" windowWidth="15360" windowHeight="7500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113" i="1" l="1"/>
  <c r="P113" i="1"/>
  <c r="P112" i="1"/>
  <c r="O113" i="1"/>
  <c r="M113" i="1"/>
  <c r="L113" i="1"/>
  <c r="I113" i="1"/>
  <c r="M112" i="1"/>
  <c r="J113" i="1" l="1"/>
  <c r="J112" i="1"/>
  <c r="G113" i="1"/>
  <c r="G112" i="1"/>
  <c r="F113" i="1"/>
  <c r="F112" i="1"/>
  <c r="R111" i="1"/>
  <c r="Q111" i="1"/>
  <c r="O111" i="1"/>
  <c r="N111" i="1"/>
  <c r="L111" i="1"/>
  <c r="K111" i="1"/>
  <c r="I111" i="1"/>
  <c r="H111" i="1"/>
  <c r="R110" i="1" l="1"/>
  <c r="Q110" i="1"/>
  <c r="O110" i="1"/>
  <c r="N110" i="1"/>
  <c r="L110" i="1"/>
  <c r="K110" i="1"/>
  <c r="I110" i="1"/>
  <c r="H110" i="1"/>
  <c r="R109" i="1" l="1"/>
  <c r="Q109" i="1"/>
  <c r="O109" i="1"/>
  <c r="N109" i="1"/>
  <c r="L109" i="1" l="1"/>
  <c r="K109" i="1"/>
  <c r="I109" i="1"/>
  <c r="H109" i="1"/>
  <c r="R107" i="1" l="1"/>
  <c r="Q107" i="1"/>
  <c r="O107" i="1"/>
  <c r="N107" i="1"/>
  <c r="L107" i="1"/>
  <c r="K107" i="1"/>
  <c r="I107" i="1"/>
  <c r="H107" i="1"/>
  <c r="R106" i="1" l="1"/>
  <c r="Q106" i="1"/>
  <c r="O106" i="1"/>
  <c r="N106" i="1"/>
  <c r="L106" i="1"/>
  <c r="K106" i="1"/>
  <c r="I106" i="1"/>
  <c r="H106" i="1"/>
  <c r="E112" i="1" l="1"/>
  <c r="E113" i="1"/>
  <c r="D112" i="1"/>
  <c r="D113" i="1"/>
  <c r="R112" i="1"/>
  <c r="L112" i="1"/>
  <c r="R105" i="1"/>
  <c r="Q105" i="1"/>
  <c r="O105" i="1"/>
  <c r="N105" i="1"/>
  <c r="L105" i="1"/>
  <c r="K105" i="1"/>
  <c r="I105" i="1"/>
  <c r="H105" i="1"/>
  <c r="I112" i="1" l="1"/>
  <c r="O112" i="1"/>
  <c r="R103" i="1"/>
  <c r="Q103" i="1"/>
  <c r="O103" i="1"/>
  <c r="N103" i="1"/>
  <c r="L103" i="1"/>
  <c r="K103" i="1"/>
  <c r="I103" i="1"/>
  <c r="H103" i="1"/>
  <c r="R102" i="1" l="1"/>
  <c r="Q102" i="1"/>
  <c r="O102" i="1"/>
  <c r="N102" i="1"/>
  <c r="L102" i="1"/>
  <c r="K102" i="1"/>
  <c r="I102" i="1"/>
  <c r="H102" i="1"/>
  <c r="R101" i="1" l="1"/>
  <c r="Q101" i="1"/>
  <c r="O101" i="1"/>
  <c r="N101" i="1"/>
  <c r="L101" i="1"/>
  <c r="K101" i="1"/>
  <c r="I101" i="1"/>
  <c r="H101" i="1"/>
  <c r="L99" i="1"/>
  <c r="K99" i="1"/>
  <c r="I99" i="1"/>
  <c r="H99" i="1"/>
  <c r="R98" i="1" l="1"/>
  <c r="Q98" i="1"/>
  <c r="O98" i="1"/>
  <c r="N98" i="1"/>
  <c r="L98" i="1"/>
  <c r="K98" i="1"/>
  <c r="I98" i="1"/>
  <c r="H98" i="1"/>
  <c r="R97" i="1" l="1"/>
  <c r="Q97" i="1"/>
  <c r="O97" i="1"/>
  <c r="N97" i="1"/>
  <c r="L97" i="1"/>
  <c r="K97" i="1"/>
  <c r="I97" i="1"/>
  <c r="H97" i="1"/>
  <c r="R95" i="1" l="1"/>
  <c r="Q95" i="1"/>
  <c r="O95" i="1"/>
  <c r="N95" i="1"/>
  <c r="L95" i="1"/>
  <c r="K95" i="1"/>
  <c r="I95" i="1"/>
  <c r="H95" i="1"/>
  <c r="R94" i="1" l="1"/>
  <c r="Q94" i="1"/>
  <c r="O94" i="1"/>
  <c r="N94" i="1"/>
  <c r="L94" i="1"/>
  <c r="K94" i="1"/>
  <c r="I94" i="1"/>
  <c r="H94" i="1"/>
  <c r="Q93" i="1" l="1"/>
  <c r="N93" i="1"/>
  <c r="K93" i="1"/>
  <c r="H93" i="1"/>
  <c r="R93" i="1"/>
  <c r="O93" i="1"/>
  <c r="L93" i="1"/>
  <c r="I93" i="1"/>
  <c r="R91" i="1" l="1"/>
  <c r="Q91" i="1"/>
  <c r="O91" i="1"/>
  <c r="N91" i="1"/>
  <c r="L91" i="1"/>
  <c r="K91" i="1"/>
  <c r="I91" i="1"/>
  <c r="H91" i="1"/>
  <c r="R90" i="1" l="1"/>
  <c r="Q90" i="1"/>
  <c r="O90" i="1"/>
  <c r="N90" i="1"/>
  <c r="L90" i="1"/>
  <c r="K90" i="1"/>
  <c r="I90" i="1"/>
  <c r="H90" i="1"/>
  <c r="R89" i="1" l="1"/>
  <c r="Q89" i="1" l="1"/>
  <c r="O89" i="1"/>
  <c r="N89" i="1"/>
  <c r="L89" i="1"/>
  <c r="K89" i="1"/>
  <c r="I89" i="1"/>
  <c r="H89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<sst xmlns="http://schemas.openxmlformats.org/spreadsheetml/2006/main" count="271" uniqueCount="121">
  <si>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</si>
  <si>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</si>
  <si>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</si>
  <si>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</si>
  <si>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</si>
  <si>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存  款  不  足  退  票</t>
  </si>
  <si>
    <t>年月</t>
  </si>
  <si>
    <t>張數比率</t>
  </si>
  <si>
    <t>金額比率</t>
  </si>
  <si>
    <r>
      <rPr>
        <sz val="11"/>
        <rFont val="微軟正黑體"/>
        <family val="2"/>
        <charset val="136"/>
      </rP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</si>
  <si>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</si>
  <si>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</si>
  <si>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</si>
  <si>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</si>
  <si>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</si>
  <si>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</si>
  <si>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</si>
  <si>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</si>
  <si>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</si>
  <si>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</si>
  <si>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</si>
  <si>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</si>
  <si>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</si>
  <si>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</si>
  <si>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</si>
  <si>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</si>
  <si>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</si>
  <si>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</si>
  <si>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</si>
  <si>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</si>
  <si>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</si>
  <si>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</si>
  <si>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</si>
  <si>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</si>
  <si>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</si>
  <si>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</si>
  <si>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</si>
  <si>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</si>
  <si>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</si>
  <si>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</si>
  <si>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</si>
  <si>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</si>
  <si>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</si>
  <si>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</si>
  <si>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</si>
  <si>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</si>
  <si>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</si>
  <si>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</si>
  <si>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</si>
  <si>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</si>
  <si>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</si>
  <si>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</si>
  <si>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</si>
  <si>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</si>
  <si>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</si>
  <si>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</si>
  <si>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</si>
  <si>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</si>
  <si>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</si>
  <si>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</si>
  <si>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</si>
  <si>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</si>
  <si>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t xml:space="preserve">*   </t>
  </si>
  <si>
    <t>春節所在月份</t>
  </si>
  <si>
    <t xml:space="preserve">**  </t>
  </si>
  <si>
    <t>括弧中數字為當月票據交換及退票所包含之月底日個數（即高峰日個數）</t>
  </si>
  <si>
    <t>23（2）</t>
  </si>
  <si>
    <t>15（0）</t>
  </si>
  <si>
    <t>20（1）</t>
  </si>
  <si>
    <t>20（2）</t>
  </si>
  <si>
    <t>22（1）</t>
  </si>
  <si>
    <t>19（0）</t>
  </si>
  <si>
    <t>21（0）</t>
  </si>
  <si>
    <t>19（2）</t>
  </si>
  <si>
    <t>22（2）</t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</si>
  <si>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</si>
  <si>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107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</si>
  <si>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phoneticPr fontId="11" type="noConversion"/>
  </si>
  <si>
    <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</si>
  <si>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</si>
  <si>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</si>
  <si>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</si>
  <si>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</si>
  <si>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</si>
  <si>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</si>
  <si>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</si>
  <si>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</si>
  <si>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10</t>
    </r>
    <r>
      <rPr>
        <sz val="11"/>
        <rFont val="標楷體"/>
        <family val="4"/>
        <charset val="136"/>
      </rPr>
      <t>月</t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</si>
  <si>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</si>
  <si>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</si>
  <si>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17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</si>
  <si>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</si>
  <si>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</si>
  <si>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</si>
  <si>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</si>
  <si>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4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</si>
  <si>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</si>
  <si>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5</t>
    </r>
    <r>
      <rPr>
        <sz val="11"/>
        <rFont val="標楷體"/>
        <family val="4"/>
        <charset val="136"/>
      </rPr>
      <t>月</t>
    </r>
    <phoneticPr fontId="11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</si>
  <si>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</si>
  <si>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</si>
  <si>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</si>
  <si>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7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</si>
  <si>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</si>
  <si>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8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</si>
  <si>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</si>
  <si>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t>23（1）</t>
  </si>
  <si>
    <r>
      <t>9</t>
    </r>
    <r>
      <rPr>
        <sz val="11"/>
        <rFont val="標楷體"/>
        <family val="4"/>
        <charset val="136"/>
      </rPr>
      <t>月</t>
    </r>
    <phoneticPr fontId="11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</si>
  <si>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</si>
  <si>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</si>
  <si>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</si>
  <si>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12</t>
    </r>
    <r>
      <rPr>
        <sz val="11"/>
        <rFont val="標楷體"/>
        <family val="4"/>
        <charset val="136"/>
      </rPr>
      <t>月</t>
    </r>
    <phoneticPr fontId="11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</si>
  <si>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</si>
  <si>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</si>
  <si>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  <phoneticPr fontId="11" type="noConversion"/>
  </si>
  <si>
    <r>
      <t>2</t>
    </r>
    <r>
      <rPr>
        <sz val="11"/>
        <rFont val="標楷體"/>
        <family val="4"/>
        <charset val="136"/>
      </rPr>
      <t>月</t>
    </r>
    <phoneticPr fontId="11" type="noConversion"/>
  </si>
  <si>
    <r>
      <t>16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</si>
  <si>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3</t>
    </r>
    <r>
      <rPr>
        <sz val="11"/>
        <rFont val="標楷體"/>
        <family val="4"/>
        <charset val="136"/>
      </rPr>
      <t>月</t>
    </r>
    <phoneticPr fontId="11" type="noConversion"/>
  </si>
  <si>
    <r>
      <t>6</t>
    </r>
    <r>
      <rPr>
        <sz val="11"/>
        <rFont val="標楷體"/>
        <family val="4"/>
        <charset val="136"/>
      </rPr>
      <t>月</t>
    </r>
    <phoneticPr fontId="11" type="noConversion"/>
  </si>
  <si>
    <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1" type="noConversion"/>
  </si>
  <si>
    <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1-6</t>
    </r>
    <r>
      <rPr>
        <sz val="11"/>
        <rFont val="標楷體"/>
        <family val="4"/>
        <charset val="136"/>
      </rPr>
      <t>月</t>
    </r>
    <phoneticPr fontId="11" type="noConversion"/>
  </si>
  <si>
    <r>
      <t>109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1-6</t>
    </r>
    <r>
      <rPr>
        <sz val="11"/>
        <rFont val="標楷體"/>
        <family val="4"/>
        <charset val="136"/>
      </rPr>
      <t>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</si>
</sst>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;[Red]\(#,##0.00\)"/>
    <numFmt numFmtId="177" formatCode="#,##0\ "/>
    <numFmt numFmtId="178" formatCode="#,##0.00\ "/>
  </numFmts>
  <fonts count="15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1"/>
      <color rgb="FF0070C0"/>
      <name val="微軟正黑體"/>
      <family val="2"/>
      <charset val="136"/>
    </font>
    <font>
      <sz val="11"/>
      <color rgb="FF0070C0"/>
      <name val="Times New Roman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0" fillId="0" borderId="0" applyBorder="0" applyProtection="0"/>
  </cellStyleXfs>
  <cellXfs count="73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/>
    </xf>
    <xf numFmtId="0" fontId="6" fillId="0" borderId="29" xfId="0" applyFont="1" applyBorder="1" applyAlignment="1">
      <alignment horizontal="center" vertical="center"/>
    </xf>
    <xf numFmtId="177" fontId="6" fillId="0" borderId="27" xfId="0" applyNumberFormat="1" applyFont="1" applyBorder="1" applyAlignment="1">
      <alignment vertical="center"/>
    </xf>
    <xf numFmtId="178" fontId="13" fillId="0" borderId="30" xfId="0" applyNumberFormat="1" applyFont="1" applyBorder="1" applyAlignment="1">
      <alignment vertical="center"/>
    </xf>
    <xf numFmtId="177" fontId="6" fillId="0" borderId="30" xfId="0" applyNumberFormat="1" applyFont="1" applyBorder="1" applyAlignment="1">
      <alignment vertical="center"/>
    </xf>
    <xf numFmtId="178" fontId="14" fillId="0" borderId="21" xfId="0" applyNumberFormat="1" applyFont="1" applyBorder="1" applyAlignment="1">
      <alignment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8" fontId="6" fillId="0" borderId="30" xfId="0" applyNumberFormat="1" applyFont="1" applyBorder="1" applyAlignment="1">
      <alignment vertical="center"/>
    </xf>
    <xf numFmtId="178" fontId="6" fillId="0" borderId="31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45"/>
  <sheetViews>
    <sheetView showGridLines="0" tabSelected="1" topLeftCell="A87" zoomScale="118" zoomScaleNormal="118" workbookViewId="0">
      <selection activeCell="N118" sqref="N118"/>
    </sheetView>
  </sheetViews>
  <sheetFormatPr defaultRowHeight="13.5" x14ac:dyDescent="0.25"/>
  <cols>
    <col min="1" max="1" width="5.875" customWidth="1"/>
    <col min="2" max="2" width="11" customWidth="1"/>
    <col min="3" max="3" width="4.5" customWidth="1"/>
    <col min="4" max="5" width="9.125" customWidth="1"/>
    <col min="6" max="6" width="10.375" customWidth="1"/>
    <col min="7" max="7" width="13.75" customWidth="1"/>
    <col min="8" max="8" width="10.5" customWidth="1"/>
    <col min="9" max="9" width="13.75" customWidth="1"/>
    <col min="10" max="10" width="13.25" customWidth="1"/>
    <col min="11" max="11" width="10.625" customWidth="1"/>
    <col min="12" max="12" width="14.125" customWidth="1"/>
    <col min="13" max="13" width="11.5" customWidth="1"/>
    <col min="14" max="14" width="9.375" customWidth="1"/>
    <col min="15" max="15" width="16.125" customWidth="1"/>
    <col min="16" max="17" width="10.25" customWidth="1"/>
    <col min="18" max="18" width="13.625" customWidth="1"/>
    <col min="19" max="19" width="10.375" customWidth="1"/>
    <col min="20" max="1025" width="9.375" customWidth="1"/>
  </cols>
  <sheetData>
    <row r="1" spans="2:49" ht="28.5" customHeight="1" x14ac:dyDescent="0.4">
      <c r="B1" s="62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2:49" ht="14.1" customHeight="1" x14ac:dyDescent="0.25">
      <c r="P2" s="1" t="s">
        <v>1</v>
      </c>
      <c r="Q2" s="2"/>
      <c r="R2" s="2"/>
      <c r="S2" s="2"/>
    </row>
    <row r="3" spans="2:49" ht="15.95" customHeight="1" x14ac:dyDescent="0.25">
      <c r="B3" s="3"/>
      <c r="C3" s="4"/>
      <c r="D3" s="63" t="s">
        <v>2</v>
      </c>
      <c r="E3" s="63"/>
      <c r="F3" s="5" t="s">
        <v>3</v>
      </c>
      <c r="G3" s="63" t="s">
        <v>4</v>
      </c>
      <c r="H3" s="63"/>
      <c r="I3" s="63"/>
      <c r="J3" s="63"/>
      <c r="K3" s="63"/>
      <c r="L3" s="63"/>
      <c r="M3" s="64" t="s">
        <v>5</v>
      </c>
      <c r="N3" s="64"/>
      <c r="O3" s="64"/>
      <c r="P3" s="64"/>
      <c r="Q3" s="64"/>
      <c r="R3" s="64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5" customHeight="1" x14ac:dyDescent="0.25">
      <c r="B4" s="8" t="s">
        <v>6</v>
      </c>
      <c r="C4" s="9"/>
      <c r="D4" s="10" t="s">
        <v>7</v>
      </c>
      <c r="E4" s="9" t="s">
        <v>8</v>
      </c>
      <c r="F4" s="11" t="s">
        <v>9</v>
      </c>
      <c r="G4" s="12" t="s">
        <v>10</v>
      </c>
      <c r="H4" s="65" t="s">
        <v>11</v>
      </c>
      <c r="I4" s="65"/>
      <c r="J4" s="12" t="s">
        <v>12</v>
      </c>
      <c r="K4" s="66" t="s">
        <v>11</v>
      </c>
      <c r="L4" s="66"/>
      <c r="M4" s="10" t="s">
        <v>10</v>
      </c>
      <c r="N4" s="67" t="s">
        <v>11</v>
      </c>
      <c r="O4" s="67"/>
      <c r="P4" s="12" t="s">
        <v>12</v>
      </c>
      <c r="Q4" s="68" t="s">
        <v>11</v>
      </c>
      <c r="R4" s="68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7" customHeight="1" x14ac:dyDescent="0.25">
      <c r="B5" s="15"/>
      <c r="C5" s="16"/>
      <c r="D5" s="17"/>
      <c r="E5" s="16"/>
      <c r="F5" s="18"/>
      <c r="G5" s="19"/>
      <c r="H5" s="13" t="s">
        <v>13</v>
      </c>
      <c r="I5" s="19" t="s">
        <v>14</v>
      </c>
      <c r="J5" s="19"/>
      <c r="K5" s="14" t="s">
        <v>13</v>
      </c>
      <c r="L5" s="16" t="s">
        <v>14</v>
      </c>
      <c r="M5" s="17"/>
      <c r="N5" s="14" t="s">
        <v>13</v>
      </c>
      <c r="O5" s="19" t="s">
        <v>14</v>
      </c>
      <c r="P5" s="19"/>
      <c r="Q5" s="14" t="s">
        <v>13</v>
      </c>
      <c r="R5" s="20" t="s">
        <v>14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25" customHeight="1" x14ac:dyDescent="0.25">
      <c r="B6" s="21" t="s">
        <v>15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16</v>
      </c>
      <c r="I6" s="28">
        <v>-2.0054122123718399</v>
      </c>
      <c r="J6" s="29">
        <v>37975255</v>
      </c>
      <c r="K6" s="27" t="s">
        <v>16</v>
      </c>
      <c r="L6" s="30">
        <v>-7.0031872407907301</v>
      </c>
      <c r="M6" s="26">
        <v>1491575</v>
      </c>
      <c r="N6" s="27" t="s">
        <v>16</v>
      </c>
      <c r="O6" s="28">
        <v>-4.3719963481748598</v>
      </c>
      <c r="P6" s="29">
        <v>287774</v>
      </c>
      <c r="Q6" s="27" t="s">
        <v>16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25" customHeight="1" x14ac:dyDescent="0.25">
      <c r="B7" s="21" t="s">
        <v>17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16</v>
      </c>
      <c r="I7" s="28">
        <f t="shared" ref="I7:I17" si="0">(G7-G6)/G6*100</f>
        <v>-5.0828358146036905</v>
      </c>
      <c r="J7" s="29">
        <v>31985029</v>
      </c>
      <c r="K7" s="27" t="s">
        <v>16</v>
      </c>
      <c r="L7" s="30">
        <f t="shared" ref="L7:L17" si="1">(J7-J6)/J6*100</f>
        <v>-15.774024427222411</v>
      </c>
      <c r="M7" s="26">
        <v>994301</v>
      </c>
      <c r="N7" s="27" t="s">
        <v>16</v>
      </c>
      <c r="O7" s="28">
        <f t="shared" ref="O7:O17" si="2">(M7-M6)/M6*100</f>
        <v>-33.338853225617214</v>
      </c>
      <c r="P7" s="29">
        <v>177583</v>
      </c>
      <c r="Q7" s="27" t="s">
        <v>16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25" customHeight="1" x14ac:dyDescent="0.25">
      <c r="B8" s="21" t="s">
        <v>18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16</v>
      </c>
      <c r="I8" s="28">
        <f t="shared" si="0"/>
        <v>-2.7310363977981229</v>
      </c>
      <c r="J8" s="29">
        <v>28227955</v>
      </c>
      <c r="K8" s="27" t="s">
        <v>16</v>
      </c>
      <c r="L8" s="30">
        <f t="shared" si="1"/>
        <v>-11.746351707231529</v>
      </c>
      <c r="M8" s="26">
        <v>746108</v>
      </c>
      <c r="N8" s="27" t="s">
        <v>16</v>
      </c>
      <c r="O8" s="28">
        <f t="shared" si="2"/>
        <v>-24.961555907114647</v>
      </c>
      <c r="P8" s="29">
        <v>139949</v>
      </c>
      <c r="Q8" s="27" t="s">
        <v>16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25" customHeight="1" x14ac:dyDescent="0.25">
      <c r="B9" s="21" t="s">
        <v>19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16</v>
      </c>
      <c r="I9" s="28">
        <f t="shared" si="0"/>
        <v>0.81450746651684902</v>
      </c>
      <c r="J9" s="29">
        <v>26597340</v>
      </c>
      <c r="K9" s="27" t="s">
        <v>16</v>
      </c>
      <c r="L9" s="30">
        <f t="shared" si="1"/>
        <v>-5.776596285490748</v>
      </c>
      <c r="M9" s="26">
        <v>619845</v>
      </c>
      <c r="N9" s="27" t="s">
        <v>16</v>
      </c>
      <c r="O9" s="28">
        <f t="shared" si="2"/>
        <v>-16.922885158716969</v>
      </c>
      <c r="P9" s="29">
        <v>142138</v>
      </c>
      <c r="Q9" s="27" t="s">
        <v>16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25" customHeight="1" x14ac:dyDescent="0.25">
      <c r="B10" s="21" t="s">
        <v>20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16</v>
      </c>
      <c r="I10" s="28">
        <f t="shared" si="0"/>
        <v>-3.1930492088075706</v>
      </c>
      <c r="J10" s="29">
        <v>23961673</v>
      </c>
      <c r="K10" s="27" t="s">
        <v>16</v>
      </c>
      <c r="L10" s="30">
        <f t="shared" si="1"/>
        <v>-9.9095135077417513</v>
      </c>
      <c r="M10" s="26">
        <v>620817</v>
      </c>
      <c r="N10" s="27" t="s">
        <v>16</v>
      </c>
      <c r="O10" s="28">
        <f t="shared" si="2"/>
        <v>0.15681339689761151</v>
      </c>
      <c r="P10" s="29">
        <v>139687</v>
      </c>
      <c r="Q10" s="27" t="s">
        <v>16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25" customHeight="1" x14ac:dyDescent="0.25">
      <c r="B11" s="21" t="s">
        <v>21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16</v>
      </c>
      <c r="I11" s="28">
        <f t="shared" si="0"/>
        <v>-3.4538706732990678</v>
      </c>
      <c r="J11" s="29">
        <v>23879346</v>
      </c>
      <c r="K11" s="27" t="s">
        <v>16</v>
      </c>
      <c r="L11" s="30">
        <f t="shared" si="1"/>
        <v>-0.34357784617125858</v>
      </c>
      <c r="M11" s="26">
        <v>727209</v>
      </c>
      <c r="N11" s="27" t="s">
        <v>16</v>
      </c>
      <c r="O11" s="28">
        <f t="shared" si="2"/>
        <v>17.137417306549274</v>
      </c>
      <c r="P11" s="29">
        <v>152312</v>
      </c>
      <c r="Q11" s="27" t="s">
        <v>16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25" customHeight="1" x14ac:dyDescent="0.25">
      <c r="B12" s="21" t="s">
        <v>22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16</v>
      </c>
      <c r="I12" s="28">
        <f t="shared" si="0"/>
        <v>-3.0809008463820344</v>
      </c>
      <c r="J12" s="29">
        <v>22526892</v>
      </c>
      <c r="K12" s="27" t="s">
        <v>16</v>
      </c>
      <c r="L12" s="30">
        <f t="shared" si="1"/>
        <v>-5.6636978248901793</v>
      </c>
      <c r="M12" s="26">
        <v>625228</v>
      </c>
      <c r="N12" s="27" t="s">
        <v>16</v>
      </c>
      <c r="O12" s="28">
        <f t="shared" si="2"/>
        <v>-14.023616319379986</v>
      </c>
      <c r="P12" s="29">
        <v>143319</v>
      </c>
      <c r="Q12" s="27" t="s">
        <v>16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25" customHeight="1" x14ac:dyDescent="0.25">
      <c r="B13" s="21" t="s">
        <v>23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16</v>
      </c>
      <c r="I13" s="28">
        <f t="shared" si="0"/>
        <v>-6.8788793975034093</v>
      </c>
      <c r="J13" s="29">
        <v>20581258</v>
      </c>
      <c r="K13" s="27" t="s">
        <v>16</v>
      </c>
      <c r="L13" s="30">
        <f t="shared" si="1"/>
        <v>-8.6369393523083424</v>
      </c>
      <c r="M13" s="26">
        <v>511639</v>
      </c>
      <c r="N13" s="27" t="s">
        <v>16</v>
      </c>
      <c r="O13" s="28">
        <f t="shared" si="2"/>
        <v>-18.167612454976425</v>
      </c>
      <c r="P13" s="29">
        <v>136783</v>
      </c>
      <c r="Q13" s="27" t="s">
        <v>16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25" customHeight="1" x14ac:dyDescent="0.25">
      <c r="B14" s="21" t="s">
        <v>24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16</v>
      </c>
      <c r="I14" s="28">
        <f t="shared" si="0"/>
        <v>-9.7383580283852549</v>
      </c>
      <c r="J14" s="29">
        <v>17687308</v>
      </c>
      <c r="K14" s="27" t="s">
        <v>16</v>
      </c>
      <c r="L14" s="30">
        <f t="shared" si="1"/>
        <v>-14.061093835955024</v>
      </c>
      <c r="M14" s="26">
        <v>360291</v>
      </c>
      <c r="N14" s="27" t="s">
        <v>16</v>
      </c>
      <c r="O14" s="28">
        <f t="shared" si="2"/>
        <v>-29.581013175305245</v>
      </c>
      <c r="P14" s="29">
        <v>93370</v>
      </c>
      <c r="Q14" s="27" t="s">
        <v>16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25" customHeight="1" x14ac:dyDescent="0.25">
      <c r="B15" s="21" t="s">
        <v>25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16</v>
      </c>
      <c r="I15" s="28">
        <f t="shared" si="0"/>
        <v>0.79605690799883955</v>
      </c>
      <c r="J15" s="29">
        <v>19008366</v>
      </c>
      <c r="K15" s="27" t="s">
        <v>16</v>
      </c>
      <c r="L15" s="30">
        <f t="shared" si="1"/>
        <v>7.4689602284304657</v>
      </c>
      <c r="M15" s="26">
        <v>228061</v>
      </c>
      <c r="N15" s="27" t="s">
        <v>16</v>
      </c>
      <c r="O15" s="28">
        <f t="shared" si="2"/>
        <v>-36.700889003610968</v>
      </c>
      <c r="P15" s="29">
        <v>62584</v>
      </c>
      <c r="Q15" s="27" t="s">
        <v>16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25" customHeight="1" x14ac:dyDescent="0.25">
      <c r="B16" s="21" t="s">
        <v>26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16</v>
      </c>
      <c r="I16" s="28">
        <f t="shared" si="0"/>
        <v>-3.9237430825252981</v>
      </c>
      <c r="J16" s="29">
        <v>19193503</v>
      </c>
      <c r="K16" s="27" t="s">
        <v>16</v>
      </c>
      <c r="L16" s="30">
        <f t="shared" si="1"/>
        <v>0.97397640596777224</v>
      </c>
      <c r="M16" s="26">
        <v>200365</v>
      </c>
      <c r="N16" s="27" t="s">
        <v>16</v>
      </c>
      <c r="O16" s="28">
        <f t="shared" si="2"/>
        <v>-12.144119336493308</v>
      </c>
      <c r="P16" s="29">
        <v>69827</v>
      </c>
      <c r="Q16" s="27" t="s">
        <v>16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25" customHeight="1" x14ac:dyDescent="0.25">
      <c r="B17" s="21" t="s">
        <v>27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16</v>
      </c>
      <c r="I17" s="28">
        <f t="shared" si="0"/>
        <v>-2.4574418581988824</v>
      </c>
      <c r="J17" s="29">
        <v>18270221</v>
      </c>
      <c r="K17" s="27" t="s">
        <v>16</v>
      </c>
      <c r="L17" s="30">
        <f t="shared" si="1"/>
        <v>-4.8103881818759193</v>
      </c>
      <c r="M17" s="26">
        <v>207933</v>
      </c>
      <c r="N17" s="27" t="s">
        <v>16</v>
      </c>
      <c r="O17" s="28">
        <f t="shared" si="2"/>
        <v>3.7771067801262692</v>
      </c>
      <c r="P17" s="29">
        <v>70155</v>
      </c>
      <c r="Q17" s="27" t="s">
        <v>16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25">
      <c r="B18" s="32" t="s">
        <v>28</v>
      </c>
      <c r="C18" s="33"/>
      <c r="D18" s="23">
        <v>0.15</v>
      </c>
      <c r="E18" s="31">
        <v>0.26</v>
      </c>
      <c r="F18" s="34" t="s">
        <v>29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25">
      <c r="B19" s="32" t="s">
        <v>30</v>
      </c>
      <c r="C19" s="33" t="s">
        <v>31</v>
      </c>
      <c r="D19" s="23">
        <v>0.14000000000000001</v>
      </c>
      <c r="E19" s="31">
        <v>0.24</v>
      </c>
      <c r="F19" s="34" t="s">
        <v>32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25">
      <c r="B20" s="32" t="s">
        <v>33</v>
      </c>
      <c r="C20" s="33"/>
      <c r="D20" s="23">
        <v>0.16</v>
      </c>
      <c r="E20" s="31">
        <v>0.32</v>
      </c>
      <c r="F20" s="34" t="s">
        <v>34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.6" hidden="1" customHeight="1" x14ac:dyDescent="0.25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25">
      <c r="B22" s="32" t="s">
        <v>35</v>
      </c>
      <c r="C22" s="33"/>
      <c r="D22" s="23">
        <v>0.18</v>
      </c>
      <c r="E22" s="31">
        <v>0.28999999999999998</v>
      </c>
      <c r="F22" s="34" t="s">
        <v>36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25">
      <c r="B23" s="32" t="s">
        <v>37</v>
      </c>
      <c r="C23" s="33"/>
      <c r="D23" s="23">
        <v>0.16</v>
      </c>
      <c r="E23" s="31">
        <v>0.35</v>
      </c>
      <c r="F23" s="34" t="s">
        <v>38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3.7" hidden="1" customHeight="1" x14ac:dyDescent="0.25">
      <c r="B24" s="32" t="s">
        <v>39</v>
      </c>
      <c r="C24" s="33"/>
      <c r="D24" s="23">
        <v>0.17</v>
      </c>
      <c r="E24" s="31">
        <v>0.56999999999999995</v>
      </c>
      <c r="F24" s="34" t="s">
        <v>29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.6" hidden="1" customHeight="1" x14ac:dyDescent="0.25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25">
      <c r="B26" s="32" t="s">
        <v>40</v>
      </c>
      <c r="C26" s="33"/>
      <c r="D26" s="23">
        <v>0.18</v>
      </c>
      <c r="E26" s="31">
        <v>0.32</v>
      </c>
      <c r="F26" s="34" t="s">
        <v>41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25">
      <c r="B27" s="32" t="s">
        <v>42</v>
      </c>
      <c r="C27" s="33"/>
      <c r="D27" s="23">
        <v>0.16</v>
      </c>
      <c r="E27" s="31">
        <v>0.34</v>
      </c>
      <c r="F27" s="34" t="s">
        <v>34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25">
      <c r="B28" s="32" t="s">
        <v>43</v>
      </c>
      <c r="C28" s="33"/>
      <c r="D28" s="23">
        <v>0.18</v>
      </c>
      <c r="E28" s="31">
        <v>0.38</v>
      </c>
      <c r="F28" s="34" t="s">
        <v>29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14.1" hidden="1" customHeight="1" x14ac:dyDescent="0.25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25">
      <c r="B30" s="32" t="s">
        <v>44</v>
      </c>
      <c r="C30" s="33"/>
      <c r="D30" s="23">
        <v>0.19</v>
      </c>
      <c r="E30" s="31">
        <v>0.42</v>
      </c>
      <c r="F30" s="34" t="s">
        <v>45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25">
      <c r="B31" s="32" t="s">
        <v>46</v>
      </c>
      <c r="C31" s="33"/>
      <c r="D31" s="23">
        <v>0.19</v>
      </c>
      <c r="E31" s="31">
        <v>0.39</v>
      </c>
      <c r="F31" s="34" t="s">
        <v>47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25">
      <c r="B32" s="32" t="s">
        <v>48</v>
      </c>
      <c r="C32" s="33"/>
      <c r="D32" s="23">
        <v>0.2</v>
      </c>
      <c r="E32" s="31">
        <v>0.45</v>
      </c>
      <c r="F32" s="34" t="s">
        <v>49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14.1" hidden="1" customHeight="1" x14ac:dyDescent="0.25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25">
      <c r="B34" s="32" t="s">
        <v>50</v>
      </c>
      <c r="C34" s="33" t="s">
        <v>31</v>
      </c>
      <c r="D34" s="23">
        <v>0.16</v>
      </c>
      <c r="E34" s="31">
        <v>0.38</v>
      </c>
      <c r="F34" s="34" t="s">
        <v>51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25">
      <c r="B35" s="32" t="s">
        <v>30</v>
      </c>
      <c r="C35" s="33"/>
      <c r="D35" s="23">
        <v>0.18</v>
      </c>
      <c r="E35" s="31">
        <v>0.35</v>
      </c>
      <c r="F35" s="34" t="s">
        <v>45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.35" hidden="1" customHeight="1" x14ac:dyDescent="0.25">
      <c r="B36" s="32" t="s">
        <v>33</v>
      </c>
      <c r="C36" s="33"/>
      <c r="D36" s="23">
        <v>0.19</v>
      </c>
      <c r="E36" s="31">
        <v>0.39</v>
      </c>
      <c r="F36" s="34" t="s">
        <v>52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14.1" hidden="1" customHeight="1" x14ac:dyDescent="0.25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25">
      <c r="B38" s="32" t="s">
        <v>35</v>
      </c>
      <c r="C38" s="33"/>
      <c r="D38" s="23">
        <v>0.18</v>
      </c>
      <c r="E38" s="31">
        <v>0.36</v>
      </c>
      <c r="F38" s="34" t="s">
        <v>53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25">
      <c r="B39" s="32" t="s">
        <v>37</v>
      </c>
      <c r="C39" s="33"/>
      <c r="D39" s="23">
        <v>0.18</v>
      </c>
      <c r="E39" s="31">
        <v>0.4</v>
      </c>
      <c r="F39" s="34" t="s">
        <v>47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25">
      <c r="B40" s="32" t="s">
        <v>39</v>
      </c>
      <c r="C40" s="33"/>
      <c r="D40" s="23">
        <v>0.2</v>
      </c>
      <c r="E40" s="31">
        <v>0.48</v>
      </c>
      <c r="F40" s="34" t="s">
        <v>41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14.1" hidden="1" customHeight="1" x14ac:dyDescent="0.25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25">
      <c r="B42" s="32" t="s">
        <v>40</v>
      </c>
      <c r="C42" s="33"/>
      <c r="D42" s="23">
        <v>0.18</v>
      </c>
      <c r="E42" s="31">
        <v>0.41</v>
      </c>
      <c r="F42" s="34" t="s">
        <v>54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25">
      <c r="B43" s="32" t="s">
        <v>42</v>
      </c>
      <c r="C43" s="33"/>
      <c r="D43" s="23">
        <v>0.18</v>
      </c>
      <c r="E43" s="31">
        <v>0.45</v>
      </c>
      <c r="F43" s="34" t="s">
        <v>47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3.7" hidden="1" customHeight="1" x14ac:dyDescent="0.25">
      <c r="B44" s="32" t="s">
        <v>43</v>
      </c>
      <c r="C44" s="33"/>
      <c r="D44" s="23">
        <v>0.18</v>
      </c>
      <c r="E44" s="31">
        <v>0.35</v>
      </c>
      <c r="F44" s="34" t="s">
        <v>55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14.1" hidden="1" customHeight="1" x14ac:dyDescent="0.25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25">
      <c r="B46" s="32" t="s">
        <v>44</v>
      </c>
      <c r="C46" s="33"/>
      <c r="D46" s="23">
        <v>0.18</v>
      </c>
      <c r="E46" s="31">
        <v>0.38</v>
      </c>
      <c r="F46" s="34" t="s">
        <v>54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25">
      <c r="B47" s="32" t="s">
        <v>46</v>
      </c>
      <c r="C47" s="33"/>
      <c r="D47" s="23">
        <v>0.18</v>
      </c>
      <c r="E47" s="31">
        <v>0.34</v>
      </c>
      <c r="F47" s="34" t="s">
        <v>47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25">
      <c r="B48" s="32" t="s">
        <v>48</v>
      </c>
      <c r="C48" s="33"/>
      <c r="D48" s="23">
        <v>0.19</v>
      </c>
      <c r="E48" s="31">
        <v>0.32</v>
      </c>
      <c r="F48" s="34" t="s">
        <v>41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25">
      <c r="A49" s="2"/>
      <c r="B49" s="21" t="s">
        <v>56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16</v>
      </c>
      <c r="I49" s="36">
        <v>-0.32476262777059101</v>
      </c>
      <c r="J49" s="37">
        <v>18469438</v>
      </c>
      <c r="K49" s="27" t="s">
        <v>16</v>
      </c>
      <c r="L49" s="38">
        <v>1.0903918458348201</v>
      </c>
      <c r="M49" s="35">
        <v>199620</v>
      </c>
      <c r="N49" s="27" t="s">
        <v>16</v>
      </c>
      <c r="O49" s="36">
        <v>-3.9979224076986299</v>
      </c>
      <c r="P49" s="37">
        <v>75942</v>
      </c>
      <c r="Q49" s="27" t="s">
        <v>16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25" customHeight="1" x14ac:dyDescent="0.25">
      <c r="A50" s="2"/>
      <c r="B50" s="21" t="s">
        <v>57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16</v>
      </c>
      <c r="I50" s="36">
        <v>-4.4633305526810299</v>
      </c>
      <c r="J50" s="37">
        <v>18468610</v>
      </c>
      <c r="K50" s="27" t="s">
        <v>16</v>
      </c>
      <c r="L50" s="38">
        <v>-4.48308172668816E-3</v>
      </c>
      <c r="M50" s="35">
        <v>182964</v>
      </c>
      <c r="N50" s="27" t="s">
        <v>16</v>
      </c>
      <c r="O50" s="36">
        <v>-8.3438533213104904</v>
      </c>
      <c r="P50" s="37">
        <v>84301</v>
      </c>
      <c r="Q50" s="27" t="s">
        <v>16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6.350000000000001" hidden="1" customHeight="1" x14ac:dyDescent="0.25">
      <c r="B51" s="32" t="s">
        <v>58</v>
      </c>
      <c r="C51" s="33"/>
      <c r="D51" s="23">
        <v>0.16</v>
      </c>
      <c r="E51" s="31">
        <v>0.36</v>
      </c>
      <c r="F51" s="34" t="s">
        <v>54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16</v>
      </c>
      <c r="O51" s="36">
        <f>(M51-M34)/M34*100</f>
        <v>6.3585359337429868</v>
      </c>
      <c r="P51" s="37">
        <v>6760</v>
      </c>
      <c r="Q51" s="27" t="s">
        <v>16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25">
      <c r="B52" s="32" t="s">
        <v>30</v>
      </c>
      <c r="C52" s="33" t="s">
        <v>31</v>
      </c>
      <c r="D52" s="23">
        <v>0.16</v>
      </c>
      <c r="E52" s="31">
        <v>0.34</v>
      </c>
      <c r="F52" s="34" t="s">
        <v>32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25">
      <c r="A53" s="2"/>
      <c r="B53" s="32" t="s">
        <v>33</v>
      </c>
      <c r="C53" s="33"/>
      <c r="D53" s="23">
        <v>0.17</v>
      </c>
      <c r="E53" s="31">
        <v>0.39</v>
      </c>
      <c r="F53" s="34" t="s">
        <v>29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8.4499999999999993" hidden="1" customHeight="1" x14ac:dyDescent="0.25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45" hidden="1" customHeight="1" x14ac:dyDescent="0.25">
      <c r="A55" s="2"/>
      <c r="B55" s="32" t="s">
        <v>35</v>
      </c>
      <c r="C55" s="33"/>
      <c r="D55" s="23">
        <v>0.18</v>
      </c>
      <c r="E55" s="31">
        <v>0.45</v>
      </c>
      <c r="F55" s="34" t="s">
        <v>53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25">
      <c r="A56" s="2"/>
      <c r="B56" s="32" t="s">
        <v>37</v>
      </c>
      <c r="C56" s="33"/>
      <c r="D56" s="23">
        <v>0.18</v>
      </c>
      <c r="E56" s="31">
        <v>0.48</v>
      </c>
      <c r="F56" s="34" t="s">
        <v>47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6.899999999999999" hidden="1" customHeight="1" x14ac:dyDescent="0.25">
      <c r="A57" s="2"/>
      <c r="B57" s="32" t="s">
        <v>39</v>
      </c>
      <c r="C57" s="33"/>
      <c r="D57" s="23">
        <v>0.18</v>
      </c>
      <c r="E57" s="31">
        <v>0.39</v>
      </c>
      <c r="F57" s="34" t="s">
        <v>36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8.4499999999999993" hidden="1" customHeight="1" x14ac:dyDescent="0.25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5" hidden="1" customHeight="1" x14ac:dyDescent="0.25">
      <c r="A59" s="2"/>
      <c r="B59" s="32" t="s">
        <v>40</v>
      </c>
      <c r="C59" s="33"/>
      <c r="D59" s="23">
        <v>0.17</v>
      </c>
      <c r="E59" s="31">
        <v>0.38</v>
      </c>
      <c r="F59" s="34" t="s">
        <v>34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.75" hidden="1" x14ac:dyDescent="0.25">
      <c r="A60" s="2"/>
      <c r="B60" s="32" t="s">
        <v>42</v>
      </c>
      <c r="C60" s="33"/>
      <c r="D60" s="23">
        <v>0.19</v>
      </c>
      <c r="E60" s="31">
        <v>0.4</v>
      </c>
      <c r="F60" s="34" t="s">
        <v>41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5.75" hidden="1" x14ac:dyDescent="0.25">
      <c r="A61" s="2"/>
      <c r="B61" s="32" t="s">
        <v>43</v>
      </c>
      <c r="C61" s="33"/>
      <c r="D61" s="23">
        <v>0.18</v>
      </c>
      <c r="E61" s="31">
        <v>0.45</v>
      </c>
      <c r="F61" s="34" t="s">
        <v>53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8.1" hidden="1" customHeight="1" x14ac:dyDescent="0.25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5.75" hidden="1" x14ac:dyDescent="0.25">
      <c r="A63" s="2"/>
      <c r="B63" s="32" t="s">
        <v>44</v>
      </c>
      <c r="C63" s="33"/>
      <c r="D63" s="23">
        <v>0.18</v>
      </c>
      <c r="E63" s="31">
        <v>0.43</v>
      </c>
      <c r="F63" s="34" t="s">
        <v>47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5.75" hidden="1" x14ac:dyDescent="0.25">
      <c r="A64" s="2"/>
      <c r="B64" s="32" t="s">
        <v>46</v>
      </c>
      <c r="C64" s="33"/>
      <c r="D64" s="23">
        <v>0.18</v>
      </c>
      <c r="E64" s="31">
        <v>0.37</v>
      </c>
      <c r="F64" s="34" t="s">
        <v>41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5.75" hidden="1" x14ac:dyDescent="0.25">
      <c r="A65" s="2"/>
      <c r="B65" s="32" t="s">
        <v>48</v>
      </c>
      <c r="C65" s="33"/>
      <c r="D65" s="23">
        <v>0.17</v>
      </c>
      <c r="E65" s="31">
        <v>0.46</v>
      </c>
      <c r="F65" s="34" t="s">
        <v>54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5.75" x14ac:dyDescent="0.25">
      <c r="A66" s="2"/>
      <c r="B66" s="21" t="s">
        <v>59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16</v>
      </c>
      <c r="I66" s="36">
        <v>-4.1845516772141398</v>
      </c>
      <c r="J66" s="37">
        <v>18014292</v>
      </c>
      <c r="K66" s="27" t="s">
        <v>16</v>
      </c>
      <c r="L66" s="38">
        <v>-2.45994690450445</v>
      </c>
      <c r="M66" s="35">
        <v>191442</v>
      </c>
      <c r="N66" s="27" t="s">
        <v>16</v>
      </c>
      <c r="O66" s="36">
        <v>4.6336984324785204</v>
      </c>
      <c r="P66" s="37">
        <v>93400</v>
      </c>
      <c r="Q66" s="27" t="s">
        <v>16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5.75" x14ac:dyDescent="0.25">
      <c r="A67" s="2"/>
      <c r="B67" s="21" t="s">
        <v>60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16</v>
      </c>
      <c r="I67" s="36">
        <f>(G67-G66)/G66*100</f>
        <v>-6.4946302593015135</v>
      </c>
      <c r="J67" s="37">
        <v>16138067</v>
      </c>
      <c r="K67" s="27" t="s">
        <v>16</v>
      </c>
      <c r="L67" s="38">
        <f>(J67-J66)/J66*100</f>
        <v>-10.415202551396414</v>
      </c>
      <c r="M67" s="35">
        <v>186204</v>
      </c>
      <c r="N67" s="27" t="s">
        <v>16</v>
      </c>
      <c r="O67" s="36">
        <f>(M67-M66)/M66*100</f>
        <v>-2.7360767229761498</v>
      </c>
      <c r="P67" s="37">
        <v>99042</v>
      </c>
      <c r="Q67" s="27" t="s">
        <v>16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0.7" customHeight="1" x14ac:dyDescent="0.25">
      <c r="A68" s="2"/>
      <c r="B68" s="21" t="s">
        <v>61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16</v>
      </c>
      <c r="I68" s="36">
        <v>-3.26</v>
      </c>
      <c r="J68" s="37">
        <v>16089267</v>
      </c>
      <c r="K68" s="27" t="s">
        <v>16</v>
      </c>
      <c r="L68" s="38">
        <v>-0.35</v>
      </c>
      <c r="M68" s="35">
        <v>167129</v>
      </c>
      <c r="N68" s="27" t="s">
        <v>16</v>
      </c>
      <c r="O68" s="36">
        <v>-10.24</v>
      </c>
      <c r="P68" s="37">
        <v>83131</v>
      </c>
      <c r="Q68" s="27" t="s">
        <v>16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5" customHeight="1" x14ac:dyDescent="0.25">
      <c r="A69" s="2"/>
      <c r="B69" s="21" t="s">
        <v>76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16</v>
      </c>
      <c r="I69" s="36">
        <v>-6.63</v>
      </c>
      <c r="J69" s="37">
        <v>15916923</v>
      </c>
      <c r="K69" s="27" t="s">
        <v>16</v>
      </c>
      <c r="L69" s="38">
        <v>-1.07</v>
      </c>
      <c r="M69" s="35">
        <v>125260</v>
      </c>
      <c r="N69" s="27" t="s">
        <v>16</v>
      </c>
      <c r="O69" s="36">
        <v>-25.05</v>
      </c>
      <c r="P69" s="37">
        <v>69745</v>
      </c>
      <c r="Q69" s="27" t="s">
        <v>16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13.7" customHeight="1" x14ac:dyDescent="0.25">
      <c r="A70" s="2"/>
      <c r="B70" s="21" t="s">
        <v>77</v>
      </c>
      <c r="C70" s="33"/>
      <c r="D70" s="23">
        <v>0.12</v>
      </c>
      <c r="E70" s="31">
        <v>0.38</v>
      </c>
      <c r="F70" s="25">
        <v>247</v>
      </c>
      <c r="G70" s="35">
        <v>83584142</v>
      </c>
      <c r="H70" s="27" t="s">
        <v>16</v>
      </c>
      <c r="I70" s="36">
        <v>-5.54</v>
      </c>
      <c r="J70" s="37">
        <v>14935624</v>
      </c>
      <c r="K70" s="27" t="s">
        <v>16</v>
      </c>
      <c r="L70" s="38">
        <v>-6.17</v>
      </c>
      <c r="M70" s="35">
        <v>98957</v>
      </c>
      <c r="N70" s="27" t="s">
        <v>16</v>
      </c>
      <c r="O70" s="36">
        <v>-21</v>
      </c>
      <c r="P70" s="37">
        <v>57368</v>
      </c>
      <c r="Q70" s="27" t="s">
        <v>16</v>
      </c>
      <c r="R70" s="39">
        <v>-17.75</v>
      </c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</row>
    <row r="71" spans="1:49" ht="3.75" hidden="1" customHeight="1" x14ac:dyDescent="0.25">
      <c r="B71" s="32"/>
      <c r="C71" s="33"/>
      <c r="D71" s="23"/>
      <c r="E71" s="31"/>
      <c r="F71" s="42"/>
      <c r="G71" s="35"/>
      <c r="H71" s="36"/>
      <c r="I71" s="36"/>
      <c r="J71" s="37"/>
      <c r="K71" s="36"/>
      <c r="L71" s="38"/>
      <c r="M71" s="35"/>
      <c r="N71" s="36"/>
      <c r="O71" s="36"/>
      <c r="P71" s="37"/>
      <c r="Q71" s="36"/>
      <c r="R71" s="39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25" hidden="1" customHeight="1" x14ac:dyDescent="0.25">
      <c r="A72" s="1"/>
      <c r="B72" s="32" t="s">
        <v>78</v>
      </c>
      <c r="C72" s="33"/>
      <c r="D72" s="23">
        <v>0.11</v>
      </c>
      <c r="E72" s="31">
        <v>0.37</v>
      </c>
      <c r="F72" s="34" t="s">
        <v>66</v>
      </c>
      <c r="G72" s="35">
        <v>9549985</v>
      </c>
      <c r="H72" s="36">
        <v>70.63</v>
      </c>
      <c r="I72" s="36">
        <v>-2.1764193173911037</v>
      </c>
      <c r="J72" s="37">
        <v>1571860</v>
      </c>
      <c r="K72" s="36">
        <v>27.93</v>
      </c>
      <c r="L72" s="38">
        <v>0.43448813464020547</v>
      </c>
      <c r="M72" s="35">
        <v>10590</v>
      </c>
      <c r="N72" s="36">
        <v>37.568199532346064</v>
      </c>
      <c r="O72" s="36">
        <v>-29.045226130653269</v>
      </c>
      <c r="P72" s="37">
        <v>5805</v>
      </c>
      <c r="Q72" s="36">
        <v>25.894599869876384</v>
      </c>
      <c r="R72" s="39">
        <v>-29.79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25" hidden="1" customHeight="1" x14ac:dyDescent="0.25">
      <c r="A73" s="1"/>
      <c r="B73" s="32" t="s">
        <v>79</v>
      </c>
      <c r="C73" s="33" t="s">
        <v>31</v>
      </c>
      <c r="D73" s="23">
        <v>0.12</v>
      </c>
      <c r="E73" s="31">
        <v>0.35</v>
      </c>
      <c r="F73" s="34" t="s">
        <v>67</v>
      </c>
      <c r="G73" s="35">
        <v>4467709</v>
      </c>
      <c r="H73" s="36">
        <v>-53.217633326125643</v>
      </c>
      <c r="I73" s="36">
        <v>-14.904427905470719</v>
      </c>
      <c r="J73" s="37">
        <v>879900</v>
      </c>
      <c r="K73" s="36">
        <v>-44.021732215337245</v>
      </c>
      <c r="L73" s="36">
        <v>-9.7847506597739837</v>
      </c>
      <c r="M73" s="35">
        <v>5496</v>
      </c>
      <c r="N73" s="36">
        <v>-48.10198300283286</v>
      </c>
      <c r="O73" s="36">
        <v>-26.973159712994949</v>
      </c>
      <c r="P73" s="37">
        <v>3071</v>
      </c>
      <c r="Q73" s="36">
        <v>-47.097329888027559</v>
      </c>
      <c r="R73" s="43">
        <v>-29.27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14.25" hidden="1" customHeight="1" x14ac:dyDescent="0.25">
      <c r="A74" s="1"/>
      <c r="B74" s="32" t="s">
        <v>80</v>
      </c>
      <c r="C74" s="33"/>
      <c r="D74" s="23">
        <v>0.12</v>
      </c>
      <c r="E74" s="31">
        <v>0.33</v>
      </c>
      <c r="F74" s="34" t="s">
        <v>68</v>
      </c>
      <c r="G74" s="35">
        <v>6961035</v>
      </c>
      <c r="H74" s="36">
        <v>55.807708156462297</v>
      </c>
      <c r="I74" s="36">
        <v>-26.628865772922701</v>
      </c>
      <c r="J74" s="37">
        <v>1247455</v>
      </c>
      <c r="K74" s="36">
        <v>41.772360495510853</v>
      </c>
      <c r="L74" s="36">
        <v>-19.507555593410416</v>
      </c>
      <c r="M74" s="35">
        <v>8059</v>
      </c>
      <c r="N74" s="36">
        <v>46.633915574963609</v>
      </c>
      <c r="O74" s="36">
        <v>-37.893033292231813</v>
      </c>
      <c r="P74" s="37">
        <v>4121</v>
      </c>
      <c r="Q74" s="36">
        <v>34.190817323347446</v>
      </c>
      <c r="R74" s="43">
        <v>-40.815740341806695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9.1999999999999993" hidden="1" customHeight="1" x14ac:dyDescent="0.25">
      <c r="A75" s="1"/>
      <c r="B75" s="32"/>
      <c r="C75" s="33"/>
      <c r="D75" s="23"/>
      <c r="E75" s="31"/>
      <c r="F75" s="42"/>
      <c r="G75" s="35"/>
      <c r="H75" s="36"/>
      <c r="I75" s="36"/>
      <c r="J75" s="37"/>
      <c r="K75" s="36"/>
      <c r="L75" s="36"/>
      <c r="M75" s="35"/>
      <c r="N75" s="36"/>
      <c r="O75" s="36"/>
      <c r="P75" s="37"/>
      <c r="Q75" s="36"/>
      <c r="R75" s="43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25" hidden="1" customHeight="1" x14ac:dyDescent="0.25">
      <c r="A76" s="1"/>
      <c r="B76" s="32" t="s">
        <v>81</v>
      </c>
      <c r="C76" s="33"/>
      <c r="D76" s="23">
        <v>0.12</v>
      </c>
      <c r="E76" s="31">
        <v>0.4</v>
      </c>
      <c r="F76" s="34" t="s">
        <v>69</v>
      </c>
      <c r="G76" s="35">
        <v>7983063</v>
      </c>
      <c r="H76" s="36">
        <v>14.68212701128496</v>
      </c>
      <c r="I76" s="36">
        <v>20.344804817734008</v>
      </c>
      <c r="J76" s="37">
        <v>1283316</v>
      </c>
      <c r="K76" s="36">
        <v>2.8747329562990247</v>
      </c>
      <c r="L76" s="36">
        <v>8.6821866925474911</v>
      </c>
      <c r="M76" s="35">
        <v>9888</v>
      </c>
      <c r="N76" s="36">
        <v>22.695123464449686</v>
      </c>
      <c r="O76" s="36">
        <v>-7.6664487813988229</v>
      </c>
      <c r="P76" s="37">
        <v>5145</v>
      </c>
      <c r="Q76" s="36">
        <v>24.848337782091726</v>
      </c>
      <c r="R76" s="43">
        <v>-13.2085020242915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25" hidden="1" customHeight="1" x14ac:dyDescent="0.25">
      <c r="A77" s="1"/>
      <c r="B77" s="32" t="s">
        <v>82</v>
      </c>
      <c r="C77" s="33"/>
      <c r="D77" s="23">
        <v>0.12</v>
      </c>
      <c r="E77" s="31">
        <v>0.38</v>
      </c>
      <c r="F77" s="34" t="s">
        <v>70</v>
      </c>
      <c r="G77" s="35">
        <v>6962491</v>
      </c>
      <c r="H77" s="36">
        <v>-12.784215782839242</v>
      </c>
      <c r="I77" s="36">
        <v>-8.0955849391931878</v>
      </c>
      <c r="J77" s="37">
        <v>1276447</v>
      </c>
      <c r="K77" s="36">
        <v>-0.53525398265119417</v>
      </c>
      <c r="L77" s="36">
        <v>-5.223926587630114</v>
      </c>
      <c r="M77" s="35">
        <v>8688</v>
      </c>
      <c r="N77" s="36">
        <v>-12.135922330097088</v>
      </c>
      <c r="O77" s="36">
        <v>-22.677109291562832</v>
      </c>
      <c r="P77" s="37">
        <v>4893</v>
      </c>
      <c r="Q77" s="36">
        <v>-4.8979591836734695</v>
      </c>
      <c r="R77" s="43">
        <v>-30.318997436627743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14.25" hidden="1" customHeight="1" x14ac:dyDescent="0.25">
      <c r="A78" s="1"/>
      <c r="B78" s="32" t="s">
        <v>83</v>
      </c>
      <c r="C78" s="33"/>
      <c r="D78" s="23">
        <v>0.13</v>
      </c>
      <c r="E78" s="31">
        <v>0.36</v>
      </c>
      <c r="F78" s="34" t="s">
        <v>71</v>
      </c>
      <c r="G78" s="35">
        <v>4928147</v>
      </c>
      <c r="H78" s="36">
        <v>-29.218623047412194</v>
      </c>
      <c r="I78" s="36">
        <v>-9.5966494523862984</v>
      </c>
      <c r="J78" s="37">
        <v>1055351</v>
      </c>
      <c r="K78" s="36">
        <v>-17.321204875721435</v>
      </c>
      <c r="L78" s="36">
        <v>-11.140309516191502</v>
      </c>
      <c r="M78" s="35">
        <v>6630</v>
      </c>
      <c r="N78" s="36">
        <v>-23.687845303867402</v>
      </c>
      <c r="O78" s="36">
        <v>-21.024419297200716</v>
      </c>
      <c r="P78" s="37">
        <v>3765</v>
      </c>
      <c r="Q78" s="36">
        <v>-23.053341508277132</v>
      </c>
      <c r="R78" s="43">
        <v>-24.138625831150513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6.6" hidden="1" customHeight="1" x14ac:dyDescent="0.25">
      <c r="A79" s="1"/>
      <c r="B79" s="32"/>
      <c r="C79" s="33"/>
      <c r="D79" s="23"/>
      <c r="E79" s="31"/>
      <c r="F79" s="42"/>
      <c r="G79" s="35"/>
      <c r="H79" s="36"/>
      <c r="I79" s="36"/>
      <c r="J79" s="37"/>
      <c r="K79" s="36"/>
      <c r="L79" s="36"/>
      <c r="M79" s="35"/>
      <c r="N79" s="36"/>
      <c r="O79" s="36"/>
      <c r="P79" s="37"/>
      <c r="Q79" s="36"/>
      <c r="R79" s="43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2" hidden="1" customHeight="1" x14ac:dyDescent="0.25">
      <c r="A80" s="1"/>
      <c r="B80" s="32" t="s">
        <v>84</v>
      </c>
      <c r="C80" s="33"/>
      <c r="D80" s="23">
        <v>0.11</v>
      </c>
      <c r="E80" s="31">
        <v>0.39</v>
      </c>
      <c r="F80" s="34" t="s">
        <v>66</v>
      </c>
      <c r="G80" s="35">
        <v>8570793</v>
      </c>
      <c r="H80" s="36">
        <v>73.915124690882806</v>
      </c>
      <c r="I80" s="36">
        <v>-5.9722089659326159</v>
      </c>
      <c r="J80" s="37">
        <v>1462133</v>
      </c>
      <c r="K80" s="36">
        <v>38.544711664649959</v>
      </c>
      <c r="L80" s="36">
        <v>-5.5494044081548282</v>
      </c>
      <c r="M80" s="35">
        <v>9496</v>
      </c>
      <c r="N80" s="36">
        <v>43.227752639517348</v>
      </c>
      <c r="O80" s="36">
        <v>-27.049243297226706</v>
      </c>
      <c r="P80" s="37">
        <v>5737</v>
      </c>
      <c r="Q80" s="36">
        <v>52.377158034528549</v>
      </c>
      <c r="R80" s="43">
        <v>-16.903244495944381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25" hidden="1" customHeight="1" x14ac:dyDescent="0.25">
      <c r="A81" s="1"/>
      <c r="B81" s="32" t="s">
        <v>85</v>
      </c>
      <c r="C81" s="33"/>
      <c r="D81" s="23">
        <v>0.12</v>
      </c>
      <c r="E81" s="31">
        <v>0.36</v>
      </c>
      <c r="F81" s="34" t="s">
        <v>72</v>
      </c>
      <c r="G81" s="35">
        <v>5537177</v>
      </c>
      <c r="H81" s="36">
        <v>-35.394811191916546</v>
      </c>
      <c r="I81" s="36">
        <v>-26.246860397108733</v>
      </c>
      <c r="J81" s="37">
        <v>1159738</v>
      </c>
      <c r="K81" s="36">
        <v>-20.681771083752299</v>
      </c>
      <c r="L81" s="36">
        <v>-17.110831416088278</v>
      </c>
      <c r="M81" s="35">
        <v>6915</v>
      </c>
      <c r="N81" s="36">
        <v>-27.179865206402699</v>
      </c>
      <c r="O81" s="36">
        <v>-28.770086526576023</v>
      </c>
      <c r="P81" s="37">
        <v>4211</v>
      </c>
      <c r="Q81" s="36">
        <v>-26.599267910057524</v>
      </c>
      <c r="R81" s="43">
        <v>-22.662993572084481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14.25" hidden="1" customHeight="1" x14ac:dyDescent="0.25">
      <c r="A82" s="1"/>
      <c r="B82" s="32" t="s">
        <v>86</v>
      </c>
      <c r="C82" s="33"/>
      <c r="D82" s="23">
        <v>0.1</v>
      </c>
      <c r="E82" s="31">
        <v>0.34</v>
      </c>
      <c r="F82" s="34" t="s">
        <v>73</v>
      </c>
      <c r="G82" s="35">
        <v>8052990</v>
      </c>
      <c r="H82" s="36">
        <v>45.434939139565159</v>
      </c>
      <c r="I82" s="36">
        <v>43.711238025758838</v>
      </c>
      <c r="J82" s="37">
        <v>1310293</v>
      </c>
      <c r="K82" s="36">
        <v>12.981811409128612</v>
      </c>
      <c r="L82" s="36">
        <v>15.480538389133509</v>
      </c>
      <c r="M82" s="35">
        <v>8342</v>
      </c>
      <c r="N82" s="36">
        <v>20.636297903109181</v>
      </c>
      <c r="O82" s="36">
        <v>8.1130119232763089</v>
      </c>
      <c r="P82" s="37">
        <v>4493</v>
      </c>
      <c r="Q82" s="36">
        <v>6.6967466160056999</v>
      </c>
      <c r="R82" s="43">
        <v>2.4162297697743331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6.6" hidden="1" customHeight="1" x14ac:dyDescent="0.25">
      <c r="A83" s="1"/>
      <c r="B83" s="32"/>
      <c r="C83" s="33"/>
      <c r="D83" s="23"/>
      <c r="E83" s="31"/>
      <c r="F83" s="42"/>
      <c r="G83" s="35"/>
      <c r="H83" s="36"/>
      <c r="I83" s="36"/>
      <c r="J83" s="37"/>
      <c r="K83" s="36"/>
      <c r="L83" s="36"/>
      <c r="M83" s="35"/>
      <c r="N83" s="36"/>
      <c r="O83" s="36"/>
      <c r="P83" s="37"/>
      <c r="Q83" s="36"/>
      <c r="R83" s="43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25" hidden="1" customHeight="1" x14ac:dyDescent="0.25">
      <c r="A84" s="1"/>
      <c r="B84" s="32" t="s">
        <v>87</v>
      </c>
      <c r="C84" s="33"/>
      <c r="D84" s="23">
        <v>0.13</v>
      </c>
      <c r="E84" s="31">
        <v>0.5</v>
      </c>
      <c r="F84" s="34" t="s">
        <v>70</v>
      </c>
      <c r="G84" s="35">
        <v>6965864</v>
      </c>
      <c r="H84" s="36">
        <v>-13.499656649269401</v>
      </c>
      <c r="I84" s="36">
        <v>-23.764667462013193</v>
      </c>
      <c r="J84" s="37">
        <v>1219493</v>
      </c>
      <c r="K84" s="36">
        <v>-6.9297477739711653</v>
      </c>
      <c r="L84" s="36">
        <v>-18.726528359905924</v>
      </c>
      <c r="M84" s="35">
        <v>9036</v>
      </c>
      <c r="N84" s="36">
        <v>8.3193478782066652</v>
      </c>
      <c r="O84" s="36">
        <v>-25.463994060876022</v>
      </c>
      <c r="P84" s="37">
        <v>6081</v>
      </c>
      <c r="Q84" s="36">
        <v>35.343868239483641</v>
      </c>
      <c r="R84" s="43">
        <v>-7.188644688644688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25" hidden="1" customHeight="1" x14ac:dyDescent="0.25">
      <c r="A85" s="1"/>
      <c r="B85" s="32" t="s">
        <v>88</v>
      </c>
      <c r="C85" s="33"/>
      <c r="D85" s="23">
        <v>0.12</v>
      </c>
      <c r="E85" s="31">
        <v>0.36</v>
      </c>
      <c r="F85" s="34" t="s">
        <v>72</v>
      </c>
      <c r="G85" s="35">
        <v>5259263</v>
      </c>
      <c r="H85" s="36">
        <v>-24.499487787875275</v>
      </c>
      <c r="I85" s="36">
        <v>-28.559123572001035</v>
      </c>
      <c r="J85" s="37">
        <v>1064149</v>
      </c>
      <c r="K85" s="36">
        <v>-12.738408502549831</v>
      </c>
      <c r="L85" s="36">
        <v>-18.175680819112838</v>
      </c>
      <c r="M85" s="35">
        <v>6400</v>
      </c>
      <c r="N85" s="36">
        <v>-29.172200088534751</v>
      </c>
      <c r="O85" s="36">
        <v>-30.668399956667752</v>
      </c>
      <c r="P85" s="37">
        <v>3779</v>
      </c>
      <c r="Q85" s="36">
        <v>-37.855615852655809</v>
      </c>
      <c r="R85" s="43">
        <v>-13.325688073394495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14.25" hidden="1" customHeight="1" x14ac:dyDescent="0.25">
      <c r="A86" s="1"/>
      <c r="B86" s="32" t="s">
        <v>89</v>
      </c>
      <c r="C86" s="33"/>
      <c r="D86" s="23">
        <v>0.11</v>
      </c>
      <c r="E86" s="31">
        <v>0.45</v>
      </c>
      <c r="F86" s="34" t="s">
        <v>74</v>
      </c>
      <c r="G86" s="35">
        <v>8345625</v>
      </c>
      <c r="H86" s="36">
        <v>58.684306147078026</v>
      </c>
      <c r="I86" s="36">
        <v>49.10876441954224</v>
      </c>
      <c r="J86" s="37">
        <v>1405489</v>
      </c>
      <c r="K86" s="36">
        <v>32.076335174867431</v>
      </c>
      <c r="L86" s="36">
        <v>14.392672300478655</v>
      </c>
      <c r="M86" s="35">
        <v>9417</v>
      </c>
      <c r="N86" s="36">
        <v>47.140625</v>
      </c>
      <c r="O86" s="36">
        <v>22.330475448168354</v>
      </c>
      <c r="P86" s="37">
        <v>6267</v>
      </c>
      <c r="Q86" s="36">
        <v>65.837523154273612</v>
      </c>
      <c r="R86" s="43">
        <v>35.914118412491867</v>
      </c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4.25" customHeight="1" x14ac:dyDescent="0.25">
      <c r="A87" s="1"/>
      <c r="B87" s="21" t="s">
        <v>112</v>
      </c>
      <c r="C87" s="33"/>
      <c r="D87" s="23">
        <v>0.09</v>
      </c>
      <c r="E87" s="31">
        <v>0.31</v>
      </c>
      <c r="F87" s="25">
        <v>250</v>
      </c>
      <c r="G87" s="35">
        <v>75207958</v>
      </c>
      <c r="H87" s="27" t="s">
        <v>16</v>
      </c>
      <c r="I87" s="36">
        <v>-10.02</v>
      </c>
      <c r="J87" s="37">
        <v>13970707</v>
      </c>
      <c r="K87" s="27" t="s">
        <v>16</v>
      </c>
      <c r="L87" s="38">
        <v>-6.46</v>
      </c>
      <c r="M87" s="35">
        <v>69701</v>
      </c>
      <c r="N87" s="27" t="s">
        <v>16</v>
      </c>
      <c r="O87" s="36">
        <v>-29.56</v>
      </c>
      <c r="P87" s="37">
        <v>43684</v>
      </c>
      <c r="Q87" s="27" t="s">
        <v>16</v>
      </c>
      <c r="R87" s="39">
        <v>-23.85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3.75" customHeight="1" x14ac:dyDescent="0.25">
      <c r="A88" s="1"/>
      <c r="B88" s="32"/>
      <c r="C88" s="33"/>
      <c r="D88" s="23"/>
      <c r="E88" s="31"/>
      <c r="F88" s="42"/>
      <c r="G88" s="35"/>
      <c r="H88" s="36"/>
      <c r="I88" s="36"/>
      <c r="J88" s="37"/>
      <c r="K88" s="36"/>
      <c r="L88" s="36"/>
      <c r="M88" s="35"/>
      <c r="N88" s="36"/>
      <c r="O88" s="36"/>
      <c r="P88" s="37"/>
      <c r="Q88" s="36"/>
      <c r="R88" s="43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6.350000000000001" customHeight="1" x14ac:dyDescent="0.25">
      <c r="A89" s="1"/>
      <c r="B89" s="32" t="s">
        <v>75</v>
      </c>
      <c r="C89" s="54" t="s">
        <v>31</v>
      </c>
      <c r="D89" s="23">
        <v>0.1</v>
      </c>
      <c r="E89" s="31">
        <v>0.32</v>
      </c>
      <c r="F89" s="34" t="s">
        <v>90</v>
      </c>
      <c r="G89" s="35">
        <v>6687730</v>
      </c>
      <c r="H89" s="36">
        <f>(G89-G86)/G86*100</f>
        <v>-19.865438478244592</v>
      </c>
      <c r="I89" s="36">
        <f>(G89-G72)/G72*100</f>
        <v>-29.971303619848616</v>
      </c>
      <c r="J89" s="37">
        <v>1137300</v>
      </c>
      <c r="K89" s="36">
        <f>(J89-J86)/J86*100</f>
        <v>-19.081543861246868</v>
      </c>
      <c r="L89" s="36">
        <f>(J89-J72)/J72*100</f>
        <v>-27.646228035575689</v>
      </c>
      <c r="M89" s="35">
        <v>6487</v>
      </c>
      <c r="N89" s="36">
        <f>(M89-M86)/M86*100</f>
        <v>-31.113942869278965</v>
      </c>
      <c r="O89" s="36">
        <f>(M89-M72)/M72*100</f>
        <v>-38.744098205854584</v>
      </c>
      <c r="P89" s="37">
        <v>3610</v>
      </c>
      <c r="Q89" s="36">
        <f>(P89-P86)/P86*100</f>
        <v>-42.396681027604913</v>
      </c>
      <c r="R89" s="39">
        <f>(P89-P72)/P72*100</f>
        <v>-37.812230835486652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16.350000000000001" customHeight="1" x14ac:dyDescent="0.25">
      <c r="A90" s="1"/>
      <c r="B90" s="32" t="s">
        <v>91</v>
      </c>
      <c r="C90" s="54"/>
      <c r="D90" s="23">
        <v>0.1</v>
      </c>
      <c r="E90" s="31">
        <v>0.28000000000000003</v>
      </c>
      <c r="F90" s="34" t="s">
        <v>92</v>
      </c>
      <c r="G90" s="35">
        <v>4647469</v>
      </c>
      <c r="H90" s="36">
        <f>(G90-G89)/G89*100</f>
        <v>-30.507526470117664</v>
      </c>
      <c r="I90" s="36">
        <f>(G90-G73)/G73*100</f>
        <v>4.0235386861588349</v>
      </c>
      <c r="J90" s="37">
        <v>966837</v>
      </c>
      <c r="K90" s="36">
        <f>(J90-J89)/J89*100</f>
        <v>-14.988393563703509</v>
      </c>
      <c r="L90" s="36">
        <f>(J90-J73)/J73*100</f>
        <v>9.8803273099215811</v>
      </c>
      <c r="M90" s="35">
        <v>4677</v>
      </c>
      <c r="N90" s="36">
        <f>(M90-M89)/M89*100</f>
        <v>-27.901957761677199</v>
      </c>
      <c r="O90" s="36">
        <f>(M90-M73)/M73*100</f>
        <v>-14.901746724890829</v>
      </c>
      <c r="P90" s="37">
        <v>2750</v>
      </c>
      <c r="Q90" s="36">
        <f>(P90-P89)/P89*100</f>
        <v>-23.822714681440445</v>
      </c>
      <c r="R90" s="39">
        <f>(P90-P73)/P73*100</f>
        <v>-10.45262129599479</v>
      </c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6.350000000000001" customHeight="1" x14ac:dyDescent="0.25">
      <c r="A91" s="1"/>
      <c r="B91" s="32" t="s">
        <v>93</v>
      </c>
      <c r="C91" s="54"/>
      <c r="D91" s="23">
        <v>0.1</v>
      </c>
      <c r="E91" s="31">
        <v>0.34</v>
      </c>
      <c r="F91" s="34" t="s">
        <v>94</v>
      </c>
      <c r="G91" s="35">
        <v>7931625</v>
      </c>
      <c r="H91" s="36">
        <f>(G91-G90)/G90*100</f>
        <v>70.665474046195897</v>
      </c>
      <c r="I91" s="36">
        <f>(G91-G74)/G74*100</f>
        <v>13.943185172894548</v>
      </c>
      <c r="J91" s="37">
        <v>1382228</v>
      </c>
      <c r="K91" s="36">
        <f>(J91-J90)/J90*100</f>
        <v>42.963912220984504</v>
      </c>
      <c r="L91" s="36">
        <f>(J91-J74)/J74*100</f>
        <v>10.803836611340689</v>
      </c>
      <c r="M91" s="35">
        <v>8177</v>
      </c>
      <c r="N91" s="36">
        <f>(M91-M90)/M90*100</f>
        <v>74.83429548856104</v>
      </c>
      <c r="O91" s="36">
        <f>(M91-M74)/M74*100</f>
        <v>1.4642015138354634</v>
      </c>
      <c r="P91" s="37">
        <v>4658</v>
      </c>
      <c r="Q91" s="36">
        <f>(P91-P90)/P90*100</f>
        <v>69.381818181818176</v>
      </c>
      <c r="R91" s="39">
        <f>(P91-P74)/P74*100</f>
        <v>13.030817762678963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5.25" customHeight="1" x14ac:dyDescent="0.25">
      <c r="A92" s="1"/>
      <c r="B92" s="32"/>
      <c r="C92" s="54"/>
      <c r="D92" s="23"/>
      <c r="E92" s="31"/>
      <c r="F92" s="34"/>
      <c r="G92" s="35"/>
      <c r="H92" s="36"/>
      <c r="I92" s="36"/>
      <c r="J92" s="37"/>
      <c r="K92" s="36"/>
      <c r="L92" s="36"/>
      <c r="M92" s="35"/>
      <c r="N92" s="36"/>
      <c r="O92" s="36"/>
      <c r="P92" s="37"/>
      <c r="Q92" s="36"/>
      <c r="R92" s="39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5" customHeight="1" x14ac:dyDescent="0.25">
      <c r="A93" s="1"/>
      <c r="B93" s="32" t="s">
        <v>95</v>
      </c>
      <c r="C93" s="54"/>
      <c r="D93" s="23">
        <v>0.12</v>
      </c>
      <c r="E93" s="31">
        <v>0.33</v>
      </c>
      <c r="F93" s="34" t="s">
        <v>96</v>
      </c>
      <c r="G93" s="35">
        <v>6046380</v>
      </c>
      <c r="H93" s="36">
        <f>(G93-G91)/G91*100</f>
        <v>-23.768710699257721</v>
      </c>
      <c r="I93" s="36">
        <f>(G93-G76)/G76*100</f>
        <v>-24.259898738115933</v>
      </c>
      <c r="J93" s="37">
        <v>1092826</v>
      </c>
      <c r="K93" s="36">
        <f>(J93-J91)/J91*100</f>
        <v>-20.937356210408122</v>
      </c>
      <c r="L93" s="36">
        <f>(J93-J76)/J76*100</f>
        <v>-14.843577108054445</v>
      </c>
      <c r="M93" s="35">
        <v>7224</v>
      </c>
      <c r="N93" s="36">
        <f>(M93-M91)/M91*100</f>
        <v>-11.654641066405773</v>
      </c>
      <c r="O93" s="36">
        <f>(M93-M76)/M76*100</f>
        <v>-26.941747572815533</v>
      </c>
      <c r="P93" s="37">
        <v>3635</v>
      </c>
      <c r="Q93" s="36">
        <f>(P93-P91)/P91*100</f>
        <v>-21.962215543151569</v>
      </c>
      <c r="R93" s="39">
        <f>(P93-P76)/P76*100</f>
        <v>-29.348882410106903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16.350000000000001" customHeight="1" x14ac:dyDescent="0.25">
      <c r="A94" s="1"/>
      <c r="B94" s="32" t="s">
        <v>97</v>
      </c>
      <c r="C94" s="54"/>
      <c r="D94" s="23">
        <v>0.1</v>
      </c>
      <c r="E94" s="31">
        <v>0.31</v>
      </c>
      <c r="F94" s="34" t="s">
        <v>98</v>
      </c>
      <c r="G94" s="35">
        <v>4719582</v>
      </c>
      <c r="H94" s="36">
        <f>(G94-G93)/G93*100</f>
        <v>-21.943675389241164</v>
      </c>
      <c r="I94" s="36">
        <f>(G94-G77)/G77*100</f>
        <v>-32.214174495880854</v>
      </c>
      <c r="J94" s="37">
        <v>988406</v>
      </c>
      <c r="K94" s="36">
        <f>(J94-J93)/J93*100</f>
        <v>-9.5550435293450207</v>
      </c>
      <c r="L94" s="36">
        <f>(J94-J77)/J77*100</f>
        <v>-22.565840963236234</v>
      </c>
      <c r="M94" s="35">
        <v>4933</v>
      </c>
      <c r="N94" s="36">
        <f>(M94-M93)/M93*100</f>
        <v>-31.71373200442968</v>
      </c>
      <c r="O94" s="36">
        <f>(M94-M77)/M77*100</f>
        <v>-43.220534069981589</v>
      </c>
      <c r="P94" s="37">
        <v>3076</v>
      </c>
      <c r="Q94" s="36">
        <f>(P94-P93)/P93*100</f>
        <v>-15.378266850068774</v>
      </c>
      <c r="R94" s="39">
        <f>(P94-P77)/P77*100</f>
        <v>-37.134682199059881</v>
      </c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6.350000000000001" customHeight="1" x14ac:dyDescent="0.25">
      <c r="A95" s="1"/>
      <c r="B95" s="32" t="s">
        <v>99</v>
      </c>
      <c r="C95" s="54"/>
      <c r="D95" s="23">
        <v>0.09</v>
      </c>
      <c r="E95" s="31">
        <v>0.4</v>
      </c>
      <c r="F95" s="34" t="s">
        <v>100</v>
      </c>
      <c r="G95" s="35">
        <v>7339044</v>
      </c>
      <c r="H95" s="36">
        <f>(G95-G94)/G94*100</f>
        <v>55.501991489924322</v>
      </c>
      <c r="I95" s="36">
        <f>(G95-G78)/G78*100</f>
        <v>48.920963599503018</v>
      </c>
      <c r="J95" s="37">
        <v>1242409</v>
      </c>
      <c r="K95" s="36">
        <f>(J95-J94)/J94*100</f>
        <v>25.698245457838176</v>
      </c>
      <c r="L95" s="36">
        <f>(J95-J78)/J78*100</f>
        <v>17.724719074506964</v>
      </c>
      <c r="M95" s="35">
        <v>6355</v>
      </c>
      <c r="N95" s="36">
        <f>(M95-M94)/M94*100</f>
        <v>28.826272045408473</v>
      </c>
      <c r="O95" s="36">
        <f>(M95-M78)/M78*100</f>
        <v>-4.1478129713423826</v>
      </c>
      <c r="P95" s="37">
        <v>4945</v>
      </c>
      <c r="Q95" s="36">
        <f>(P95-P94)/P94*100</f>
        <v>60.760728218465545</v>
      </c>
      <c r="R95" s="39">
        <f>(P95-P78)/P78*100</f>
        <v>31.341301460823374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4.5" customHeight="1" x14ac:dyDescent="0.25">
      <c r="A96" s="1"/>
      <c r="B96" s="32"/>
      <c r="C96" s="54"/>
      <c r="D96" s="23"/>
      <c r="E96" s="31"/>
      <c r="F96" s="34"/>
      <c r="G96" s="35"/>
      <c r="H96" s="36"/>
      <c r="I96" s="36"/>
      <c r="J96" s="37"/>
      <c r="K96" s="36"/>
      <c r="L96" s="36"/>
      <c r="M96" s="35"/>
      <c r="N96" s="36"/>
      <c r="O96" s="36"/>
      <c r="P96" s="37"/>
      <c r="Q96" s="36"/>
      <c r="R96" s="39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1:49" ht="16.350000000000001" customHeight="1" x14ac:dyDescent="0.25">
      <c r="A97" s="1"/>
      <c r="B97" s="32" t="s">
        <v>101</v>
      </c>
      <c r="C97" s="54"/>
      <c r="D97" s="23">
        <v>0.08</v>
      </c>
      <c r="E97" s="31">
        <v>0.25</v>
      </c>
      <c r="F97" s="34" t="s">
        <v>102</v>
      </c>
      <c r="G97" s="35">
        <v>6544783</v>
      </c>
      <c r="H97" s="36">
        <f>(G97-G95)/G95*100</f>
        <v>-10.822404116939481</v>
      </c>
      <c r="I97" s="36">
        <f>(G97-G80)/G80*100</f>
        <v>-23.638536130787433</v>
      </c>
      <c r="J97" s="37">
        <v>1279987</v>
      </c>
      <c r="K97" s="36">
        <f>(J97-J95)/J95*100</f>
        <v>3.0246078384815309</v>
      </c>
      <c r="L97" s="36">
        <f>(J97-J80)/J80*100</f>
        <v>-12.457553451019846</v>
      </c>
      <c r="M97" s="35">
        <v>5147</v>
      </c>
      <c r="N97" s="36">
        <f>(M97-M95)/M95*100</f>
        <v>-19.008654602675058</v>
      </c>
      <c r="O97" s="36">
        <f>(M97-M80)/M80*100</f>
        <v>-45.798230834035387</v>
      </c>
      <c r="P97" s="37">
        <v>3160</v>
      </c>
      <c r="Q97" s="36">
        <f>(P97-P95)/P95*100</f>
        <v>-36.097067745197172</v>
      </c>
      <c r="R97" s="39">
        <f>(P97-P80)/P80*100</f>
        <v>-44.91894718493986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1:49" ht="16.350000000000001" customHeight="1" x14ac:dyDescent="0.25">
      <c r="A98" s="1"/>
      <c r="B98" s="32" t="s">
        <v>103</v>
      </c>
      <c r="C98" s="54"/>
      <c r="D98" s="23">
        <v>0.09</v>
      </c>
      <c r="E98" s="31">
        <v>0.3</v>
      </c>
      <c r="F98" s="34" t="s">
        <v>104</v>
      </c>
      <c r="G98" s="35">
        <v>6074450</v>
      </c>
      <c r="H98" s="36">
        <f>(G98-G97)/G97*100</f>
        <v>-7.1863803582181403</v>
      </c>
      <c r="I98" s="36">
        <f>(G98-G81)/G81*100</f>
        <v>9.7030129251782995</v>
      </c>
      <c r="J98" s="37">
        <v>1140919</v>
      </c>
      <c r="K98" s="36">
        <f>(J98-J97)/J97*100</f>
        <v>-10.864797845603119</v>
      </c>
      <c r="L98" s="36">
        <f>(J98-J81)/J81*100</f>
        <v>-1.6226940912516445</v>
      </c>
      <c r="M98" s="35">
        <v>5221</v>
      </c>
      <c r="N98" s="36">
        <f>(M98-M97)/M97*100</f>
        <v>1.4377307169224791</v>
      </c>
      <c r="O98" s="36">
        <f>(M98-M81)/M81*100</f>
        <v>-24.497469269703544</v>
      </c>
      <c r="P98" s="37">
        <v>3407</v>
      </c>
      <c r="Q98" s="36">
        <f>(P98-P97)/P97*100</f>
        <v>7.8164556962025316</v>
      </c>
      <c r="R98" s="39">
        <f>(P98-P81)/P81*100</f>
        <v>-19.092852054143908</v>
      </c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1:49" ht="16.350000000000001" customHeight="1" x14ac:dyDescent="0.25">
      <c r="A99" s="1"/>
      <c r="B99" s="32" t="s">
        <v>106</v>
      </c>
      <c r="C99" s="54"/>
      <c r="D99" s="23">
        <v>0.08</v>
      </c>
      <c r="E99" s="31">
        <v>0.28000000000000003</v>
      </c>
      <c r="F99" s="34" t="s">
        <v>105</v>
      </c>
      <c r="G99" s="35">
        <v>6449447</v>
      </c>
      <c r="H99" s="36">
        <f>(G99-G98)/G98*100</f>
        <v>6.1733490274839697</v>
      </c>
      <c r="I99" s="36">
        <f>(G99-G82)/G82*100</f>
        <v>-19.912392788268704</v>
      </c>
      <c r="J99" s="37">
        <v>1210593</v>
      </c>
      <c r="K99" s="36">
        <f>(J99-J98)/J98*100</f>
        <v>6.1068314227390372</v>
      </c>
      <c r="L99" s="36">
        <f>(J99-J82)/J82*100</f>
        <v>-7.608985165913273</v>
      </c>
      <c r="M99" s="35">
        <v>5179</v>
      </c>
      <c r="N99" s="36">
        <v>-0.80444359318138281</v>
      </c>
      <c r="O99" s="36">
        <v>-37.916566770558617</v>
      </c>
      <c r="P99" s="37">
        <v>3416</v>
      </c>
      <c r="Q99" s="36">
        <v>0.26416201937188144</v>
      </c>
      <c r="R99" s="39">
        <v>-23.970620965947028</v>
      </c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1:49" ht="5.25" customHeight="1" x14ac:dyDescent="0.25">
      <c r="A100" s="1"/>
      <c r="B100" s="32"/>
      <c r="C100" s="54"/>
      <c r="D100" s="23"/>
      <c r="E100" s="31"/>
      <c r="F100" s="34"/>
      <c r="G100" s="35"/>
      <c r="H100" s="36"/>
      <c r="I100" s="36"/>
      <c r="J100" s="37"/>
      <c r="K100" s="36"/>
      <c r="L100" s="36"/>
      <c r="M100" s="35"/>
      <c r="N100" s="36"/>
      <c r="O100" s="36"/>
      <c r="P100" s="37"/>
      <c r="Q100" s="36"/>
      <c r="R100" s="39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1" spans="1:49" ht="16.350000000000001" customHeight="1" x14ac:dyDescent="0.25">
      <c r="A101" s="1"/>
      <c r="B101" s="32" t="s">
        <v>87</v>
      </c>
      <c r="C101" s="54"/>
      <c r="D101" s="23">
        <v>0.1</v>
      </c>
      <c r="E101" s="31">
        <v>0.3</v>
      </c>
      <c r="F101" s="34" t="s">
        <v>107</v>
      </c>
      <c r="G101" s="35">
        <v>4904102</v>
      </c>
      <c r="H101" s="36">
        <f>(G101-G99)/G99*100</f>
        <v>-23.960891530700231</v>
      </c>
      <c r="I101" s="36">
        <f>(G101-G84)/G84*100</f>
        <v>-29.598080008452648</v>
      </c>
      <c r="J101" s="37">
        <v>988111</v>
      </c>
      <c r="K101" s="36">
        <f>(J101-J99)/J99*100</f>
        <v>-18.377935441556328</v>
      </c>
      <c r="L101" s="36">
        <f>(J101-J84)/J84*100</f>
        <v>-18.973622644820427</v>
      </c>
      <c r="M101" s="35">
        <v>4726</v>
      </c>
      <c r="N101" s="36">
        <f>(M101-M99)/M99*100</f>
        <v>-8.7468623286348723</v>
      </c>
      <c r="O101" s="36">
        <f>(M101-M84)/M84*100</f>
        <v>-47.698096502877377</v>
      </c>
      <c r="P101" s="37">
        <v>2975</v>
      </c>
      <c r="Q101" s="36">
        <f>(P101-P99)/P99*100</f>
        <v>-12.909836065573771</v>
      </c>
      <c r="R101" s="39">
        <f>(P101-P84)/P84*100</f>
        <v>-51.077125472784083</v>
      </c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</row>
    <row r="102" spans="1:49" ht="16.350000000000001" customHeight="1" x14ac:dyDescent="0.25">
      <c r="A102" s="1"/>
      <c r="B102" s="32" t="s">
        <v>108</v>
      </c>
      <c r="C102" s="54"/>
      <c r="D102" s="23">
        <v>0.08</v>
      </c>
      <c r="E102" s="31">
        <v>0.31</v>
      </c>
      <c r="F102" s="34" t="s">
        <v>109</v>
      </c>
      <c r="G102" s="35">
        <v>7376622</v>
      </c>
      <c r="H102" s="36">
        <f>(G102-G101)/G101*100</f>
        <v>50.417385282769402</v>
      </c>
      <c r="I102" s="36">
        <f>(G102-G85)/G85*100</f>
        <v>40.259614322386994</v>
      </c>
      <c r="J102" s="37">
        <v>1246760</v>
      </c>
      <c r="K102" s="36">
        <f>(J102-J101)/J101*100</f>
        <v>26.176107744980072</v>
      </c>
      <c r="L102" s="36">
        <f>(J102-J85)/J85*100</f>
        <v>17.160284884917431</v>
      </c>
      <c r="M102" s="35">
        <v>5835</v>
      </c>
      <c r="N102" s="36">
        <f>(M102-M101)/M101*100</f>
        <v>23.465933135844267</v>
      </c>
      <c r="O102" s="36">
        <f>(M102-M85)/M85*100</f>
        <v>-8.828125</v>
      </c>
      <c r="P102" s="37">
        <v>3883</v>
      </c>
      <c r="Q102" s="36">
        <f>(P102-P101)/P101*100</f>
        <v>30.521008403361343</v>
      </c>
      <c r="R102" s="39">
        <f>(P102-P85)/P85*100</f>
        <v>2.7520508070918233</v>
      </c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</row>
    <row r="103" spans="1:49" ht="16.350000000000001" customHeight="1" x14ac:dyDescent="0.25">
      <c r="A103" s="1"/>
      <c r="B103" s="32" t="s">
        <v>110</v>
      </c>
      <c r="C103" s="54"/>
      <c r="D103" s="23">
        <v>0.09</v>
      </c>
      <c r="E103" s="31">
        <v>0.32</v>
      </c>
      <c r="F103" s="34" t="s">
        <v>111</v>
      </c>
      <c r="G103" s="35">
        <v>6486724</v>
      </c>
      <c r="H103" s="36">
        <f>(G103-G102)/G102*100</f>
        <v>-12.063760349927108</v>
      </c>
      <c r="I103" s="36">
        <f>(G103-G86)/G86*100</f>
        <v>-22.273957912079684</v>
      </c>
      <c r="J103" s="37">
        <v>1294331</v>
      </c>
      <c r="K103" s="36">
        <f>(J103-J102)/J102*100</f>
        <v>3.8155699573293975</v>
      </c>
      <c r="L103" s="36">
        <f>(J103-J86)/J86*100</f>
        <v>-7.9088488063584981</v>
      </c>
      <c r="M103" s="35">
        <v>5740</v>
      </c>
      <c r="N103" s="36">
        <f>(M103-M102)/M102*100</f>
        <v>-1.6281062553556127</v>
      </c>
      <c r="O103" s="36">
        <f>(M103-M86)/M86*100</f>
        <v>-39.046405436975682</v>
      </c>
      <c r="P103" s="37">
        <v>4169</v>
      </c>
      <c r="Q103" s="36">
        <f>(P103-P102)/P102*100</f>
        <v>7.3654390934844187</v>
      </c>
      <c r="R103" s="39">
        <f>(P103-P86)/P86*100</f>
        <v>-33.476942715812989</v>
      </c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</row>
    <row r="104" spans="1:49" ht="3.75" customHeight="1" x14ac:dyDescent="0.25">
      <c r="A104" s="1"/>
      <c r="B104" s="32"/>
      <c r="C104" s="54"/>
      <c r="D104" s="23"/>
      <c r="E104" s="31"/>
      <c r="F104" s="34"/>
      <c r="G104" s="35"/>
      <c r="H104" s="36"/>
      <c r="I104" s="36"/>
      <c r="J104" s="37"/>
      <c r="K104" s="36"/>
      <c r="L104" s="36"/>
      <c r="M104" s="35"/>
      <c r="N104" s="36"/>
      <c r="O104" s="36"/>
      <c r="P104" s="37"/>
      <c r="Q104" s="36"/>
      <c r="R104" s="39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</row>
    <row r="105" spans="1:49" ht="14.25" customHeight="1" x14ac:dyDescent="0.25">
      <c r="A105" s="1"/>
      <c r="B105" s="32" t="s">
        <v>113</v>
      </c>
      <c r="C105" s="54"/>
      <c r="D105" s="23">
        <v>0.08</v>
      </c>
      <c r="E105" s="31">
        <v>0.27</v>
      </c>
      <c r="F105" s="34" t="s">
        <v>92</v>
      </c>
      <c r="G105" s="35">
        <v>4849247</v>
      </c>
      <c r="H105" s="36">
        <f>(G105-G103)/G103*100</f>
        <v>-25.243512750041468</v>
      </c>
      <c r="I105" s="36">
        <f>(G105-G89)/G89*100</f>
        <v>-27.490389115589299</v>
      </c>
      <c r="J105" s="37">
        <v>1089108</v>
      </c>
      <c r="K105" s="36">
        <f>(J105-J103)/J103*100</f>
        <v>-15.855526909268185</v>
      </c>
      <c r="L105" s="36">
        <f>(J105-J89)/J89*100</f>
        <v>-4.2374043787918758</v>
      </c>
      <c r="M105" s="35">
        <v>3915</v>
      </c>
      <c r="N105" s="36">
        <f>(M105-M103)/M103*100</f>
        <v>-31.794425087108014</v>
      </c>
      <c r="O105" s="36">
        <f>(M105-M89)/M89*100</f>
        <v>-39.648527824880532</v>
      </c>
      <c r="P105" s="37">
        <v>2924</v>
      </c>
      <c r="Q105" s="36">
        <f>(P105-P103)/P103*100</f>
        <v>-29.863276565123531</v>
      </c>
      <c r="R105" s="39">
        <f>(P105-P89)/P89*100</f>
        <v>-19.002770083102494</v>
      </c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</row>
    <row r="106" spans="1:49" ht="15.75" customHeight="1" x14ac:dyDescent="0.25">
      <c r="A106" s="1"/>
      <c r="B106" s="32" t="s">
        <v>114</v>
      </c>
      <c r="C106" s="54"/>
      <c r="D106" s="23">
        <v>7.0000000000000007E-2</v>
      </c>
      <c r="E106" s="31">
        <v>0.24</v>
      </c>
      <c r="F106" s="34" t="s">
        <v>115</v>
      </c>
      <c r="G106" s="35">
        <v>5686534</v>
      </c>
      <c r="H106" s="36">
        <f>(G106-G105)/G105*100</f>
        <v>17.26633021580464</v>
      </c>
      <c r="I106" s="36">
        <f>(G106-G90)/G90*100</f>
        <v>22.357653165626278</v>
      </c>
      <c r="J106" s="37">
        <v>999767</v>
      </c>
      <c r="K106" s="36">
        <f>(J106-J105)/J105*100</f>
        <v>-8.2031350426220353</v>
      </c>
      <c r="L106" s="36">
        <f>(J106-J90)/J90*100</f>
        <v>3.4059515719816269</v>
      </c>
      <c r="M106" s="35">
        <v>3716</v>
      </c>
      <c r="N106" s="36">
        <f>(M106-M105)/M105*100</f>
        <v>-5.0830140485312896</v>
      </c>
      <c r="O106" s="36">
        <f>(M106-M90)/M90*100</f>
        <v>-20.54735941843062</v>
      </c>
      <c r="P106" s="37">
        <v>2375</v>
      </c>
      <c r="Q106" s="36">
        <f>(P106-P105)/P105*100</f>
        <v>-18.775649794801641</v>
      </c>
      <c r="R106" s="39">
        <f>(P106-P90)/P90*100</f>
        <v>-13.636363636363635</v>
      </c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</row>
    <row r="107" spans="1:49" ht="15" customHeight="1" x14ac:dyDescent="0.25">
      <c r="A107" s="1"/>
      <c r="B107" s="32" t="s">
        <v>116</v>
      </c>
      <c r="C107" s="54"/>
      <c r="D107" s="23">
        <v>7.0000000000000007E-2</v>
      </c>
      <c r="E107" s="31">
        <v>0.22</v>
      </c>
      <c r="F107" s="34" t="s">
        <v>94</v>
      </c>
      <c r="G107" s="35">
        <v>7589672</v>
      </c>
      <c r="H107" s="36">
        <f>(G107-G106)/G106*100</f>
        <v>33.467451350858006</v>
      </c>
      <c r="I107" s="36">
        <f>(G107-G91)/G91*100</f>
        <v>-4.3112603029013608</v>
      </c>
      <c r="J107" s="37">
        <v>1357585</v>
      </c>
      <c r="K107" s="36">
        <f>(J107-J106)/J106*100</f>
        <v>35.790139102410862</v>
      </c>
      <c r="L107" s="36">
        <f>(J107-J91)/J91*100</f>
        <v>-1.782846245337238</v>
      </c>
      <c r="M107" s="35">
        <v>5399</v>
      </c>
      <c r="N107" s="36">
        <f>(M107-M106)/M106*100</f>
        <v>45.290635091496235</v>
      </c>
      <c r="O107" s="36">
        <f>(M107-M91)/M91*100</f>
        <v>-33.973339855692799</v>
      </c>
      <c r="P107" s="37">
        <v>3048</v>
      </c>
      <c r="Q107" s="36">
        <f>(P107-P106)/P106*100</f>
        <v>28.336842105263159</v>
      </c>
      <c r="R107" s="39">
        <f>(P107-P91)/P91*100</f>
        <v>-34.564190639759552</v>
      </c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</row>
    <row r="108" spans="1:49" ht="4.5" customHeight="1" x14ac:dyDescent="0.25">
      <c r="A108" s="1"/>
      <c r="B108" s="32"/>
      <c r="C108" s="54"/>
      <c r="D108" s="23"/>
      <c r="E108" s="31"/>
      <c r="F108" s="34"/>
      <c r="G108" s="35"/>
      <c r="H108" s="36"/>
      <c r="I108" s="36"/>
      <c r="J108" s="37"/>
      <c r="K108" s="36"/>
      <c r="L108" s="36"/>
      <c r="M108" s="35"/>
      <c r="N108" s="36"/>
      <c r="O108" s="36"/>
      <c r="P108" s="37"/>
      <c r="Q108" s="36"/>
      <c r="R108" s="39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</row>
    <row r="109" spans="1:49" ht="12.75" customHeight="1" x14ac:dyDescent="0.25">
      <c r="A109" s="1"/>
      <c r="B109" s="32" t="s">
        <v>81</v>
      </c>
      <c r="C109" s="54"/>
      <c r="D109" s="23">
        <v>0.09</v>
      </c>
      <c r="E109" s="31">
        <v>0.23</v>
      </c>
      <c r="F109" s="34" t="s">
        <v>107</v>
      </c>
      <c r="G109" s="35">
        <v>4304351</v>
      </c>
      <c r="H109" s="36">
        <f>(G109-G107)/G107*100</f>
        <v>-43.286732285663994</v>
      </c>
      <c r="I109" s="36">
        <f>(G109-G93)/G93*100</f>
        <v>-28.811106811017499</v>
      </c>
      <c r="J109" s="37">
        <v>1003349</v>
      </c>
      <c r="K109" s="36">
        <f>(J109-J107)/J107*100</f>
        <v>-26.093099142963421</v>
      </c>
      <c r="L109" s="36">
        <f>(J109-J93)/J93*100</f>
        <v>-8.1876712303697019</v>
      </c>
      <c r="M109" s="35">
        <v>3771</v>
      </c>
      <c r="N109" s="36">
        <f>(M109-M107)/M107*100</f>
        <v>-30.153732172624558</v>
      </c>
      <c r="O109" s="36">
        <f>(M109-M93)/M93*100</f>
        <v>-47.799003322259139</v>
      </c>
      <c r="P109" s="37">
        <v>2321</v>
      </c>
      <c r="Q109" s="36">
        <f>(P109-P107)/P107*100</f>
        <v>-23.851706036745409</v>
      </c>
      <c r="R109" s="39">
        <f>(P109-P93)/P93*100</f>
        <v>-36.148555708390646</v>
      </c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</row>
    <row r="110" spans="1:49" ht="12.75" customHeight="1" x14ac:dyDescent="0.25">
      <c r="A110" s="1"/>
      <c r="B110" s="32" t="s">
        <v>82</v>
      </c>
      <c r="C110" s="54"/>
      <c r="D110" s="23">
        <v>0.08</v>
      </c>
      <c r="E110" s="31">
        <v>0.27</v>
      </c>
      <c r="F110" s="34" t="s">
        <v>100</v>
      </c>
      <c r="G110" s="35">
        <v>7155996</v>
      </c>
      <c r="H110" s="36">
        <f>(G110-G109)/G109*100</f>
        <v>66.250289532614786</v>
      </c>
      <c r="I110" s="36">
        <f>(G110-G94)/G94*100</f>
        <v>51.623512421227133</v>
      </c>
      <c r="J110" s="37">
        <v>1299292</v>
      </c>
      <c r="K110" s="36">
        <f>(J110-J109)/J109*100</f>
        <v>29.49551950517716</v>
      </c>
      <c r="L110" s="36">
        <f>(J110-J94)/J94*100</f>
        <v>31.453269203141222</v>
      </c>
      <c r="M110" s="35">
        <v>6030</v>
      </c>
      <c r="N110" s="36">
        <f>(M110-M109)/M109*100</f>
        <v>59.904534606205253</v>
      </c>
      <c r="O110" s="36">
        <f>(M110-M94)/M94*100</f>
        <v>22.237989053314415</v>
      </c>
      <c r="P110" s="37">
        <v>3480</v>
      </c>
      <c r="Q110" s="36">
        <f>(P110-P109)/P109*100</f>
        <v>49.935372684187854</v>
      </c>
      <c r="R110" s="39">
        <f>(P110-P94)/P94*100</f>
        <v>13.133940182054616</v>
      </c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</row>
    <row r="111" spans="1:49" ht="18" customHeight="1" x14ac:dyDescent="0.25">
      <c r="A111" s="1"/>
      <c r="B111" s="32" t="s">
        <v>117</v>
      </c>
      <c r="C111" s="54"/>
      <c r="D111" s="23">
        <v>0.08</v>
      </c>
      <c r="E111" s="31">
        <v>0.27</v>
      </c>
      <c r="F111" s="34" t="s">
        <v>118</v>
      </c>
      <c r="G111" s="35">
        <v>5585013</v>
      </c>
      <c r="H111" s="36">
        <f>(G111-G110)/G110*100</f>
        <v>-21.95338007455566</v>
      </c>
      <c r="I111" s="36">
        <f>(G111-G95)/G95*100</f>
        <v>-23.899992969111509</v>
      </c>
      <c r="J111" s="37">
        <v>1142277</v>
      </c>
      <c r="K111" s="36">
        <f>(J111-J110)/J110*100</f>
        <v>-12.084658413966991</v>
      </c>
      <c r="L111" s="36">
        <f>(J111-J95)/J95*100</f>
        <v>-8.059503754399719</v>
      </c>
      <c r="M111" s="35">
        <v>4552</v>
      </c>
      <c r="N111" s="36">
        <f>(M111-M110)/M110*100</f>
        <v>-24.510779436152571</v>
      </c>
      <c r="O111" s="36">
        <f>(M111-M95)/M95*100</f>
        <v>-28.371361132966165</v>
      </c>
      <c r="P111" s="37">
        <v>3093</v>
      </c>
      <c r="Q111" s="36">
        <f>(P111-P110)/P110*100</f>
        <v>-11.120689655172415</v>
      </c>
      <c r="R111" s="39">
        <f>(P111-P95)/P95*100</f>
        <v>-37.451971688574318</v>
      </c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ht="15" customHeight="1" x14ac:dyDescent="0.25">
      <c r="A112" s="1"/>
      <c r="B112" s="60" t="s">
        <v>119</v>
      </c>
      <c r="C112" s="60"/>
      <c r="D112" s="23">
        <f>M112 / G112*100</f>
        <v>7.7857170944555645E-2</v>
      </c>
      <c r="E112" s="31">
        <f>P112/J112*100</f>
        <v>0.25018218417274457</v>
      </c>
      <c r="F112" s="25">
        <f>20+16+22+19+21+21</f>
        <v>119</v>
      </c>
      <c r="G112" s="35">
        <f>G105+G106+G107+G109+G110+G111</f>
        <v>35170813</v>
      </c>
      <c r="H112" s="59"/>
      <c r="I112" s="36">
        <f>(G112-G113)/G113*100</f>
        <v>-5.8895082204965608</v>
      </c>
      <c r="J112" s="37">
        <f>J105+J106+J107+J109+J110+J111</f>
        <v>6891378</v>
      </c>
      <c r="K112" s="59"/>
      <c r="L112" s="36">
        <f>(J112-J113)/J113*100</f>
        <v>1.1948888150759338</v>
      </c>
      <c r="M112" s="35">
        <f>M105+M106+M107+M109+M110+M111</f>
        <v>27383</v>
      </c>
      <c r="N112" s="59"/>
      <c r="O112" s="36">
        <f>(M112-M113)/M113*100</f>
        <v>-27.659630676564607</v>
      </c>
      <c r="P112" s="37">
        <f>P105+P106+P107+P109+P110+P111</f>
        <v>17241</v>
      </c>
      <c r="Q112" s="59"/>
      <c r="R112" s="39">
        <f>(P112-P113)/P113*100</f>
        <v>-23.961365440592751</v>
      </c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ht="13.5" customHeight="1" thickBot="1" x14ac:dyDescent="0.3">
      <c r="A113" s="1"/>
      <c r="B113" s="61" t="s">
        <v>120</v>
      </c>
      <c r="C113" s="61"/>
      <c r="D113" s="71">
        <f>M113/G113*100</f>
        <v>0.10128752057365133</v>
      </c>
      <c r="E113" s="72">
        <f>P113/J113*100</f>
        <v>0.33295124850110264</v>
      </c>
      <c r="F113" s="55">
        <f>17+20+22+20+20+21</f>
        <v>120</v>
      </c>
      <c r="G113" s="56">
        <f>G89+G90+G91+G93+G94+G95</f>
        <v>37371830</v>
      </c>
      <c r="H113" s="57"/>
      <c r="I113" s="69">
        <f>(G113-40852430)/40852430*100</f>
        <v>-8.5199338203382275</v>
      </c>
      <c r="J113" s="58">
        <f>J89+J90+J91+J93+J94+J95</f>
        <v>6810006</v>
      </c>
      <c r="K113" s="57"/>
      <c r="L113" s="69">
        <f>(J113-7314329)/7314329*100</f>
        <v>-6.8950002112292186</v>
      </c>
      <c r="M113" s="56">
        <f>M89+M90+M91+M93+M94+M95</f>
        <v>37853</v>
      </c>
      <c r="N113" s="57"/>
      <c r="O113" s="69">
        <f>(M113-49351)/49351*100</f>
        <v>-23.29841340601001</v>
      </c>
      <c r="P113" s="58">
        <f>P89+P90+P91+P93+P94+P95</f>
        <v>22674</v>
      </c>
      <c r="Q113" s="57"/>
      <c r="R113" s="70">
        <f>(P113-26800)/26800*100</f>
        <v>-15.395522388059701</v>
      </c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ht="13.5" customHeight="1" x14ac:dyDescent="0.25">
      <c r="A114" s="1"/>
      <c r="B114" s="44"/>
      <c r="C114" s="44"/>
      <c r="D114" s="31"/>
      <c r="E114" s="31"/>
      <c r="F114" s="45"/>
      <c r="G114" s="46"/>
      <c r="H114" s="47"/>
      <c r="I114" s="47"/>
      <c r="J114" s="46"/>
      <c r="K114" s="47"/>
      <c r="L114" s="47"/>
      <c r="M114" s="46"/>
      <c r="N114" s="47"/>
      <c r="O114" s="47"/>
      <c r="P114" s="46"/>
      <c r="Q114" s="47"/>
      <c r="R114" s="4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ht="13.5" customHeight="1" x14ac:dyDescent="0.25">
      <c r="A115" s="1"/>
      <c r="B115" s="48" t="s">
        <v>62</v>
      </c>
      <c r="C115" s="49" t="s">
        <v>63</v>
      </c>
      <c r="D115" s="50"/>
      <c r="E115" s="51"/>
      <c r="F115" s="51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ht="9.75" customHeight="1" x14ac:dyDescent="0.25">
      <c r="A116" s="1"/>
      <c r="B116" s="48" t="s">
        <v>64</v>
      </c>
      <c r="C116" s="49" t="s">
        <v>65</v>
      </c>
      <c r="D116" s="50"/>
      <c r="E116" s="51"/>
      <c r="F116" s="51"/>
      <c r="G116" s="51"/>
      <c r="H116" s="51"/>
      <c r="I116" s="51"/>
      <c r="J116" s="53"/>
      <c r="K116" s="53"/>
      <c r="L116" s="53"/>
      <c r="M116" s="53"/>
      <c r="N116" s="53"/>
      <c r="O116" s="53"/>
      <c r="P116" s="53"/>
      <c r="Q116" s="53"/>
      <c r="R116" s="53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ht="13.5" customHeight="1" x14ac:dyDescent="0.25">
      <c r="A117" s="1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ht="13.5" customHeight="1" x14ac:dyDescent="0.25">
      <c r="A118" s="1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ht="13.5" customHeight="1" x14ac:dyDescent="0.25">
      <c r="A119" s="1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ht="5.25" customHeight="1" x14ac:dyDescent="0.25">
      <c r="A120" s="1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ht="13.5" customHeight="1" x14ac:dyDescent="0.25">
      <c r="A121" s="1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ht="13.5" customHeight="1" x14ac:dyDescent="0.25">
      <c r="A122" s="1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ht="13.5" customHeight="1" x14ac:dyDescent="0.25">
      <c r="A123" s="1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49" ht="18" customHeight="1" x14ac:dyDescent="0.25"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ht="15.75" customHeight="1" x14ac:dyDescent="0.25"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ht="15.75" customHeight="1" x14ac:dyDescent="0.25"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49" ht="10.15" customHeight="1" x14ac:dyDescent="0.25"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ht="15.75" customHeight="1" x14ac:dyDescent="0.25"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31" ht="7.15" customHeight="1" x14ac:dyDescent="0.25"/>
    <row r="132" ht="15.75" customHeight="1" x14ac:dyDescent="0.25"/>
    <row r="133" ht="17.649999999999999" customHeight="1" x14ac:dyDescent="0.25"/>
    <row r="134" ht="17.100000000000001" customHeight="1" x14ac:dyDescent="0.25"/>
    <row r="135" ht="7.7" customHeight="1" x14ac:dyDescent="0.25"/>
    <row r="136" ht="17.100000000000001" customHeight="1" x14ac:dyDescent="0.25"/>
    <row r="137" ht="17.100000000000001" customHeight="1" x14ac:dyDescent="0.25"/>
    <row r="138" ht="17.100000000000001" customHeight="1" x14ac:dyDescent="0.25"/>
    <row r="139" ht="8.65" customHeight="1" x14ac:dyDescent="0.25"/>
    <row r="140" ht="14.25" customHeight="1" x14ac:dyDescent="0.25"/>
    <row r="141" ht="16.5" customHeight="1" x14ac:dyDescent="0.25"/>
    <row r="142" ht="12.75" customHeight="1" x14ac:dyDescent="0.25"/>
    <row r="143" ht="11.1" customHeight="1" x14ac:dyDescent="0.25"/>
    <row r="144" ht="10.7" customHeight="1" x14ac:dyDescent="0.25"/>
    <row r="145" ht="14.1" customHeight="1" x14ac:dyDescent="0.25"/>
  </sheetData>
  <mergeCells count="10">
    <mergeCell ref="B112:C112"/>
    <mergeCell ref="B113:C113"/>
    <mergeCell ref="B1:R1"/>
    <mergeCell ref="D3:E3"/>
    <mergeCell ref="G3:L3"/>
    <mergeCell ref="M3:R3"/>
    <mergeCell ref="H4:I4"/>
    <mergeCell ref="K4:L4"/>
    <mergeCell ref="N4:O4"/>
    <mergeCell ref="Q4:R4"/>
  </mergeCells>
  <phoneticPr fontId="11" type="noConversion"/>
  <pageMargins left="0.23611111111111099" right="0.23611111111111099" top="0.35416666666666702" bottom="0.35416666666666702" header="0.51180555555555496" footer="0.51180555555555496"/>
  <pageSetup paperSize="9" scale="7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CBC</cp:lastModifiedBy>
  <cp:revision>74</cp:revision>
  <cp:lastPrinted>2021-07-19T07:19:55Z</cp:lastPrinted>
  <dcterms:created xsi:type="dcterms:W3CDTF">1998-09-21T15:00:50Z</dcterms:created>
  <dcterms:modified xsi:type="dcterms:W3CDTF">2021-07-19T07:22:18Z</dcterms:modified>
  <dc:language>zh-TW</dc:language>
</cp:coreProperties>
</file>