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96" windowWidth="11712" windowHeight="8220" tabRatio="900"/>
  </bookViews>
  <sheets>
    <sheet name="附表1" sheetId="8" r:id="rId1"/>
    <sheet name="附表2" sheetId="2" r:id="rId2"/>
    <sheet name="附表3" sheetId="7" r:id="rId3"/>
    <sheet name="附表4" sheetId="15" r:id="rId4"/>
    <sheet name="附表5" sheetId="16" r:id="rId5"/>
  </sheets>
  <definedNames>
    <definedName name="_xlnm.Print_Area" localSheetId="0">附表1!$A$1:$H$13</definedName>
    <definedName name="_xlnm.Print_Area" localSheetId="1">附表2!$A$1:$H$13</definedName>
    <definedName name="_xlnm.Print_Area" localSheetId="2">附表3!$A$1:$F$28</definedName>
    <definedName name="_xlnm.Print_Area" localSheetId="3">附表4!$A$1:$D$20</definedName>
    <definedName name="_xlnm.Print_Area" localSheetId="4">附表5!$A$1:$G$21</definedName>
  </definedNames>
  <calcPr calcId="145621"/>
</workbook>
</file>

<file path=xl/calcChain.xml><?xml version="1.0" encoding="utf-8"?>
<calcChain xmlns="http://schemas.openxmlformats.org/spreadsheetml/2006/main">
  <c r="F8" i="2" l="1"/>
  <c r="E8" i="2"/>
  <c r="E6" i="2"/>
  <c r="E8" i="8"/>
  <c r="E10" i="8"/>
  <c r="E6" i="8"/>
  <c r="H6" i="8"/>
  <c r="D15" i="16"/>
  <c r="C15" i="16"/>
  <c r="D15" i="15"/>
  <c r="C15" i="15"/>
  <c r="E28" i="7"/>
  <c r="F24" i="7"/>
  <c r="F20" i="7"/>
  <c r="E10" i="2"/>
  <c r="F7" i="2"/>
  <c r="C10" i="2"/>
  <c r="F10" i="2"/>
  <c r="H9" i="2"/>
  <c r="G9" i="2"/>
  <c r="G8" i="2"/>
  <c r="H8" i="2"/>
  <c r="G7" i="2"/>
  <c r="H7" i="2"/>
  <c r="G6" i="2"/>
  <c r="H6" i="2"/>
  <c r="C10" i="8"/>
  <c r="D10" i="8"/>
  <c r="H9" i="8"/>
  <c r="G9" i="8"/>
  <c r="D9" i="8"/>
  <c r="G8" i="8"/>
  <c r="D8" i="8"/>
  <c r="G7" i="8"/>
  <c r="H7" i="8"/>
  <c r="D7" i="8"/>
  <c r="G6" i="8"/>
  <c r="D6" i="8"/>
  <c r="C28" i="7"/>
  <c r="D12" i="7"/>
  <c r="D22" i="7"/>
  <c r="F6" i="7"/>
  <c r="F14" i="7"/>
  <c r="D6" i="7"/>
  <c r="D8" i="7"/>
  <c r="D10" i="7"/>
  <c r="D26" i="7"/>
  <c r="D18" i="7"/>
  <c r="D16" i="7"/>
  <c r="D20" i="7"/>
  <c r="D8" i="2"/>
  <c r="D7" i="2"/>
  <c r="D10" i="2"/>
  <c r="D24" i="7"/>
  <c r="F8" i="7"/>
  <c r="F10" i="7"/>
  <c r="F28" i="7"/>
  <c r="F18" i="7"/>
  <c r="D28" i="7"/>
  <c r="D14" i="7"/>
  <c r="F16" i="7"/>
  <c r="D6" i="2"/>
  <c r="D9" i="2"/>
  <c r="F6" i="2"/>
  <c r="F9" i="2"/>
  <c r="G10" i="2"/>
  <c r="H10" i="2"/>
  <c r="G10" i="8"/>
  <c r="H10" i="8"/>
  <c r="F9" i="8"/>
  <c r="F10" i="8"/>
  <c r="F6" i="8"/>
  <c r="F8" i="8"/>
  <c r="F7" i="8"/>
  <c r="H8" i="8"/>
</calcChain>
</file>

<file path=xl/sharedStrings.xml><?xml version="1.0" encoding="utf-8"?>
<sst xmlns="http://schemas.openxmlformats.org/spreadsheetml/2006/main" count="141" uniqueCount="116">
  <si>
    <t>國家類別及地區別</t>
  </si>
  <si>
    <t>比較增減</t>
  </si>
  <si>
    <t>金額</t>
  </si>
  <si>
    <t>國家類別</t>
  </si>
  <si>
    <t>工業國家</t>
  </si>
  <si>
    <t>境外中心</t>
  </si>
  <si>
    <t>開發中國家</t>
  </si>
  <si>
    <t>國際組織</t>
  </si>
  <si>
    <t>(International Institutions)</t>
  </si>
  <si>
    <t>其他</t>
  </si>
  <si>
    <t>(Unallocated)</t>
  </si>
  <si>
    <t>歐洲地區</t>
  </si>
  <si>
    <t>(Europe)</t>
  </si>
  <si>
    <t>美洲及加勒比海地區</t>
  </si>
  <si>
    <t>(America and Caribbean area)</t>
  </si>
  <si>
    <t>非洲及中東地區</t>
  </si>
  <si>
    <t>(Africa and Middle East)</t>
  </si>
  <si>
    <t>亞洲及太平洋地區</t>
  </si>
  <si>
    <t>(Asia and Pacific)</t>
  </si>
  <si>
    <t>合      計</t>
  </si>
  <si>
    <t>銀行</t>
  </si>
  <si>
    <t>公共部門</t>
  </si>
  <si>
    <t>非銀行之私人部門</t>
  </si>
  <si>
    <t>比重</t>
  </si>
  <si>
    <t>變動率</t>
    <phoneticPr fontId="1" type="noConversion"/>
  </si>
  <si>
    <t>單位：千美元,%</t>
    <phoneticPr fontId="1" type="noConversion"/>
  </si>
  <si>
    <t>部門別</t>
    <phoneticPr fontId="1" type="noConversion"/>
  </si>
  <si>
    <t>直接風險</t>
    <phoneticPr fontId="1" type="noConversion"/>
  </si>
  <si>
    <t>金額</t>
    <phoneticPr fontId="1" type="noConversion"/>
  </si>
  <si>
    <t>比重</t>
    <phoneticPr fontId="1" type="noConversion"/>
  </si>
  <si>
    <t>最終風險</t>
    <phoneticPr fontId="1" type="noConversion"/>
  </si>
  <si>
    <t>合     計</t>
    <phoneticPr fontId="1" type="noConversion"/>
  </si>
  <si>
    <t>地區別</t>
    <phoneticPr fontId="1" type="noConversion"/>
  </si>
  <si>
    <t>單位:千美元；%</t>
    <phoneticPr fontId="1" type="noConversion"/>
  </si>
  <si>
    <t>單位：千美元</t>
    <phoneticPr fontId="1" type="noConversion"/>
  </si>
  <si>
    <t>債 務 國 名 稱</t>
    <phoneticPr fontId="1" type="noConversion"/>
  </si>
  <si>
    <t>直接風險餘額</t>
    <phoneticPr fontId="1" type="noConversion"/>
  </si>
  <si>
    <t>最終風險餘額</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</si>
  <si>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</si>
  <si>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</si>
  <si>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</si>
  <si>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</si>
  <si>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</si>
  <si>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</si>
  <si>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</si>
  <si>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英國(UNITED KINGDOM)</t>
    <phoneticPr fontId="1" type="noConversion"/>
  </si>
  <si>
    <t>8.</t>
    <phoneticPr fontId="1" type="noConversion"/>
  </si>
  <si>
    <t>9.</t>
    <phoneticPr fontId="1" type="noConversion"/>
  </si>
  <si>
    <t>10.</t>
    <phoneticPr fontId="1" type="noConversion"/>
  </si>
  <si>
    <t>合             計</t>
    <phoneticPr fontId="1" type="noConversion"/>
  </si>
  <si>
    <t>單位：千美元,%</t>
    <phoneticPr fontId="1" type="noConversion"/>
  </si>
  <si>
    <t>部門別</t>
    <phoneticPr fontId="1" type="noConversion"/>
  </si>
  <si>
    <t>變動率</t>
    <phoneticPr fontId="1" type="noConversion"/>
  </si>
  <si>
    <t>註：</t>
    <phoneticPr fontId="1" type="noConversion"/>
  </si>
  <si>
    <t>1.「直接風險餘額」係指本國銀行對非本國居住民之債權及國外分支機構對當地居住民之外幣債權。</t>
    <phoneticPr fontId="1" type="noConversion"/>
  </si>
  <si>
    <t>2. 本表包括本國銀行自有資產及信託資產之跨國國際債權。</t>
    <phoneticPr fontId="1" type="noConversion"/>
  </si>
  <si>
    <t>1.「跨國國際債權最終風險」係指將跨國國際債權依最終債務人及保證人國別重新歸類後之國家別債權金額。</t>
    <phoneticPr fontId="1" type="noConversion"/>
  </si>
  <si>
    <t>2.「最終債務人及保證人」係指當直接借款人無法依約償付債務時，負有依法且不可撤銷之代償義務者。</t>
    <phoneticPr fontId="1" type="noConversion"/>
  </si>
  <si>
    <t>3. 本表包括本國銀行自有資產及信託資產之跨國國際債權最終風險。</t>
    <phoneticPr fontId="1" type="noConversion"/>
  </si>
  <si>
    <t>1.「直接風險餘額」係指本國銀行對非本國居住民之債權及國外分支機構對當地居住民之外幣債權。　</t>
    <phoneticPr fontId="1" type="noConversion"/>
  </si>
  <si>
    <t>2.「最終風險餘額」係指將跨國國際債權依最終債務人及保證人國別重新歸類後之國家別債權金額。</t>
    <phoneticPr fontId="1" type="noConversion"/>
  </si>
  <si>
    <t>3. 本表包括本國銀行自有資產及信託資產之跨國國際債權。</t>
    <phoneticPr fontId="1" type="noConversion"/>
  </si>
  <si>
    <t>4. 美國包括美屬薩摩亞、關島、波多黎各、北馬里亞納群島及美屬維爾京群島；英屬西印度群島包括</t>
    <phoneticPr fontId="1" type="noConversion"/>
  </si>
  <si>
    <t xml:space="preserve">   英屬安圭拉、英屬維爾京群島、聖克里斯多福、安地卡及巴布達、蒙瑟拉特島。</t>
    <phoneticPr fontId="1" type="noConversion"/>
  </si>
  <si>
    <t>104.6.30</t>
    <phoneticPr fontId="1" type="noConversion"/>
  </si>
  <si>
    <t>104.3.31</t>
    <phoneticPr fontId="1" type="noConversion"/>
  </si>
  <si>
    <t>基準日 : 104.6.30</t>
    <phoneticPr fontId="1" type="noConversion"/>
  </si>
  <si>
    <t>中國大陸(MAINLAND CHINA)</t>
    <phoneticPr fontId="1" type="noConversion"/>
  </si>
  <si>
    <t>盧森堡(LUXEMBOURG)</t>
    <phoneticPr fontId="1" type="noConversion"/>
  </si>
  <si>
    <t>香港(HONG KONG SAR)</t>
    <phoneticPr fontId="1" type="noConversion"/>
  </si>
  <si>
    <t>美國(UNITED STATES)</t>
    <phoneticPr fontId="1" type="noConversion"/>
  </si>
  <si>
    <t>英屬西印度群島(West Indies UK)</t>
    <phoneticPr fontId="1" type="noConversion"/>
  </si>
  <si>
    <t>開曼群島(CAYMAN ISLANDS)</t>
    <phoneticPr fontId="1" type="noConversion"/>
  </si>
  <si>
    <t>新加坡(SINGAPORE)</t>
    <phoneticPr fontId="1" type="noConversion"/>
  </si>
  <si>
    <t>日本(JAPAN)</t>
    <phoneticPr fontId="1" type="noConversion"/>
  </si>
  <si>
    <t>澳大利亞(AUSTRALIA)</t>
    <phoneticPr fontId="1" type="noConversion"/>
  </si>
  <si>
    <t>附表1  本國銀行跨國國際債權直接風險分析表─部門別</t>
    <phoneticPr fontId="1" type="noConversion"/>
  </si>
  <si>
    <t>附表2  本國銀行跨國國際債權最終風險分析表─部門別</t>
    <phoneticPr fontId="1" type="noConversion"/>
  </si>
  <si>
    <t>附表3  本國銀行跨國國際債權分析表─國家類別及地區別</t>
    <phoneticPr fontId="1" type="noConversion"/>
  </si>
  <si>
    <t>附表4  本國銀行跨國國際債權餘額前十大國家統計表</t>
    <phoneticPr fontId="1" type="noConversion"/>
  </si>
  <si>
    <t>附表5 本國銀行跨國國際債權餘額前十大國家統計表</t>
    <phoneticPr fontId="1" type="noConversion"/>
  </si>
  <si>
    <t>基準日 : 104.3.31</t>
    <phoneticPr fontId="1" type="noConversion"/>
  </si>
  <si>
    <t>單位：千美元</t>
    <phoneticPr fontId="1" type="noConversion"/>
  </si>
  <si>
    <t>債 務 國 名 稱</t>
    <phoneticPr fontId="1" type="noConversion"/>
  </si>
  <si>
    <t>直接風險餘額</t>
    <phoneticPr fontId="1" type="noConversion"/>
  </si>
  <si>
    <t>最終風險餘額</t>
    <phoneticPr fontId="1" type="noConversion"/>
  </si>
  <si>
    <t>1.</t>
    <phoneticPr fontId="1" type="noConversion"/>
  </si>
  <si>
    <t>中國大陸(MAINLAND CHINA)</t>
    <phoneticPr fontId="1" type="noConversion"/>
  </si>
  <si>
    <t>2.</t>
    <phoneticPr fontId="1" type="noConversion"/>
  </si>
  <si>
    <t>盧森堡(LUXEMBOURG)</t>
    <phoneticPr fontId="1" type="noConversion"/>
  </si>
  <si>
    <t>3.</t>
    <phoneticPr fontId="1" type="noConversion"/>
  </si>
  <si>
    <t>香港(HONG KONG SAR)</t>
    <phoneticPr fontId="1" type="noConversion"/>
  </si>
  <si>
    <t>4.</t>
    <phoneticPr fontId="1" type="noConversion"/>
  </si>
  <si>
    <t>美國(UNITED STATES)</t>
    <phoneticPr fontId="1" type="noConversion"/>
  </si>
  <si>
    <t>5.</t>
    <phoneticPr fontId="1" type="noConversion"/>
  </si>
  <si>
    <t>英屬西印度群島(West Indies UK)</t>
    <phoneticPr fontId="1" type="noConversion"/>
  </si>
  <si>
    <t>6.</t>
    <phoneticPr fontId="1" type="noConversion"/>
  </si>
  <si>
    <t>英國(UNITED KINGDOM)</t>
    <phoneticPr fontId="1" type="noConversion"/>
  </si>
  <si>
    <t>7.</t>
    <phoneticPr fontId="1" type="noConversion"/>
  </si>
  <si>
    <t>開曼群島(CAYMAN ISLANDS)</t>
    <phoneticPr fontId="1" type="noConversion"/>
  </si>
  <si>
    <t>8.</t>
    <phoneticPr fontId="1" type="noConversion"/>
  </si>
  <si>
    <t>新加坡(SINGAPORE)</t>
    <phoneticPr fontId="1" type="noConversion"/>
  </si>
  <si>
    <t>9.</t>
    <phoneticPr fontId="1" type="noConversion"/>
  </si>
  <si>
    <t>澳大利亞(AUSTRALIA)</t>
    <phoneticPr fontId="1" type="noConversion"/>
  </si>
  <si>
    <t>10.</t>
    <phoneticPr fontId="1" type="noConversion"/>
  </si>
  <si>
    <t>日本(JAPAN)</t>
    <phoneticPr fontId="1" type="noConversion"/>
  </si>
  <si>
    <t>合             計</t>
    <phoneticPr fontId="1" type="noConversion"/>
  </si>
  <si>
    <t>註：</t>
    <phoneticPr fontId="1" type="noConversion"/>
  </si>
  <si>
    <t>1.「直接風險餘額」係指本國銀行對非本國居住民之債權及國外分支機構對當地居住民之外幣債權。　</t>
    <phoneticPr fontId="1" type="noConversion"/>
  </si>
  <si>
    <t>2.「最終風險餘額」係指將跨國國際債權依最終債務人及保證人國別重新歸類後之國家別債權金額。</t>
    <phoneticPr fontId="1" type="noConversion"/>
  </si>
  <si>
    <t>3. 本表包括本國銀行自有資產及信託資產之跨國國際債權。</t>
    <phoneticPr fontId="1" type="noConversion"/>
  </si>
  <si>
    <t>4. 美國包括美屬薩摩亞、關島、波多黎各、北馬里亞納群島及美屬維爾京群島；英屬西印度群島包括</t>
    <phoneticPr fontId="1" type="noConversion"/>
  </si>
  <si>
    <t xml:space="preserve">   英屬安圭拉、英屬維爾京群島、聖克里斯多福、安地卡及巴布達、蒙瑟拉特島。</t>
    <phoneticPr fontId="1" type="noConversion"/>
  </si>
  <si>
    <r>
      <t>5. R係修正數字</t>
    </r>
    <r>
      <rPr>
        <sz val="12"/>
        <rFont val="新細明體"/>
        <family val="1"/>
        <charset val="136"/>
      </rPr>
      <t>。</t>
    </r>
    <phoneticPr fontId="1" type="noConversion"/>
  </si>
  <si>
    <r>
      <t>3. R係修正數字</t>
    </r>
    <r>
      <rPr>
        <sz val="12"/>
        <rFont val="新細明體"/>
        <family val="1"/>
        <charset val="136"/>
      </rPr>
      <t>。</t>
    </r>
    <phoneticPr fontId="1" type="noConversion"/>
  </si>
  <si>
    <r>
      <t>4. R係修正數字</t>
    </r>
    <r>
      <rPr>
        <sz val="12"/>
        <rFont val="新細明體"/>
        <family val="1"/>
        <charset val="136"/>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</si>
</sst>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7">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1"/>
      <name val="標楷體"/>
      <family val="4"/>
      <charset val="136"/>
    </font>
    <font>
      <sz val="12"/>
      <name val="新細明體"/>
      <family val="1"/>
      <charset val="136"/>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5">
    <xf numFmtId="0" fontId="0" fillId="0" borderId="0" xfId="0">
      <alignment vertical="center"/>
    </xf>
    <xf numFmtId="0" fontId="2" fillId="0" borderId="0" xfId="0" applyFont="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0" xfId="0" applyFont="1" applyBorder="1" applyAlignment="1">
      <alignment horizontal="left" vertical="top"/>
    </xf>
    <xf numFmtId="0" fontId="3" fillId="0" borderId="0" xfId="0" applyFont="1" applyAlignment="1">
      <alignment horizontal="left" vertical="center"/>
    </xf>
    <xf numFmtId="177" fontId="3" fillId="0" borderId="1" xfId="0" applyNumberFormat="1" applyFont="1" applyBorder="1" applyAlignment="1">
      <alignment vertical="center" wrapText="1"/>
    </xf>
    <xf numFmtId="0" fontId="3" fillId="0" borderId="0" xfId="0" applyFont="1" applyBorder="1" applyAlignment="1">
      <alignment horizontal="right" vertical="top"/>
    </xf>
    <xf numFmtId="0" fontId="3" fillId="0" borderId="0" xfId="0" applyFont="1">
      <alignment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77" fontId="3" fillId="0" borderId="5" xfId="0" applyNumberFormat="1" applyFont="1" applyBorder="1" applyAlignment="1">
      <alignment horizontal="right" vertical="center" wrapText="1"/>
    </xf>
    <xf numFmtId="176" fontId="3" fillId="0" borderId="6" xfId="0" applyNumberFormat="1" applyFont="1" applyBorder="1" applyAlignment="1">
      <alignment horizontal="right" vertical="center" wrapText="1"/>
    </xf>
    <xf numFmtId="177" fontId="3" fillId="0" borderId="0" xfId="0" applyNumberFormat="1" applyFont="1" applyBorder="1" applyAlignment="1">
      <alignment vertical="center" wrapText="1"/>
    </xf>
    <xf numFmtId="176" fontId="3" fillId="0" borderId="7" xfId="0" applyNumberFormat="1" applyFont="1" applyBorder="1" applyAlignment="1">
      <alignment horizontal="right" vertical="center" wrapText="1"/>
    </xf>
    <xf numFmtId="177" fontId="3" fillId="0" borderId="8" xfId="0" applyNumberFormat="1" applyFont="1" applyBorder="1" applyAlignment="1">
      <alignment horizontal="right" vertical="center" wrapText="1"/>
    </xf>
    <xf numFmtId="176" fontId="3" fillId="0" borderId="8" xfId="0" applyNumberFormat="1" applyFont="1" applyBorder="1" applyAlignment="1">
      <alignment horizontal="right" vertical="center" wrapText="1"/>
    </xf>
    <xf numFmtId="177" fontId="3" fillId="0" borderId="6" xfId="0" applyNumberFormat="1" applyFont="1" applyBorder="1" applyAlignment="1">
      <alignment horizontal="right" vertical="center" wrapText="1"/>
    </xf>
    <xf numFmtId="177" fontId="3" fillId="0" borderId="3"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7" fontId="3" fillId="0" borderId="1" xfId="0" applyNumberFormat="1" applyFont="1" applyBorder="1" applyAlignment="1">
      <alignment horizontal="right" vertical="center" wrapText="1"/>
    </xf>
    <xf numFmtId="0" fontId="3" fillId="0" borderId="0" xfId="0" applyFont="1" applyAlignment="1">
      <alignment horizontal="right" vertical="center"/>
    </xf>
    <xf numFmtId="176" fontId="3" fillId="0" borderId="9" xfId="0" applyNumberFormat="1" applyFont="1" applyBorder="1" applyAlignment="1">
      <alignment horizontal="right" vertical="center" wrapText="1"/>
    </xf>
    <xf numFmtId="176" fontId="3" fillId="0" borderId="0" xfId="0" applyNumberFormat="1" applyFont="1" applyBorder="1" applyAlignment="1">
      <alignment horizontal="right" vertical="center" wrapText="1"/>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177" fontId="3" fillId="0" borderId="7" xfId="0" applyNumberFormat="1" applyFont="1" applyBorder="1" applyAlignment="1">
      <alignment horizontal="right" vertical="center" wrapText="1"/>
    </xf>
    <xf numFmtId="0" fontId="3" fillId="0" borderId="7" xfId="0" applyFont="1" applyBorder="1" applyAlignment="1">
      <alignment horizontal="right" vertical="center" wrapText="1"/>
    </xf>
    <xf numFmtId="0" fontId="3" fillId="0" borderId="8" xfId="0" applyFont="1" applyBorder="1" applyAlignment="1">
      <alignment horizontal="right" vertical="center" wrapText="1"/>
    </xf>
    <xf numFmtId="177" fontId="3" fillId="0" borderId="2" xfId="0" applyNumberFormat="1" applyFont="1" applyBorder="1" applyAlignment="1">
      <alignment horizontal="right" vertical="center" wrapText="1"/>
    </xf>
    <xf numFmtId="0" fontId="3" fillId="0" borderId="0" xfId="0" applyFont="1" applyAlignment="1">
      <alignment vertical="center" wrapText="1"/>
    </xf>
    <xf numFmtId="0" fontId="5" fillId="0" borderId="0" xfId="0" applyFont="1" applyAlignment="1">
      <alignment vertical="center" wrapText="1"/>
    </xf>
    <xf numFmtId="49" fontId="2" fillId="0" borderId="1" xfId="0" applyNumberFormat="1" applyFont="1" applyBorder="1" applyAlignment="1">
      <alignment horizontal="center" vertical="center" wrapText="1"/>
    </xf>
    <xf numFmtId="176" fontId="3" fillId="0" borderId="5" xfId="0" applyNumberFormat="1" applyFont="1" applyBorder="1" applyAlignment="1">
      <alignment horizontal="righ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0" xfId="0" applyAlignment="1">
      <alignment vertical="center" wrapText="1"/>
    </xf>
    <xf numFmtId="4" fontId="3" fillId="0" borderId="5" xfId="0" applyNumberFormat="1" applyFont="1" applyBorder="1" applyAlignment="1">
      <alignment horizontal="right"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vertical="center" wrapText="1"/>
    </xf>
    <xf numFmtId="0" fontId="6" fillId="0" borderId="12" xfId="0" applyFont="1" applyBorder="1" applyAlignment="1">
      <alignment vertical="center" wrapText="1"/>
    </xf>
    <xf numFmtId="0" fontId="3" fillId="0" borderId="5" xfId="0" applyFont="1" applyBorder="1" applyAlignment="1">
      <alignment vertical="center" wrapText="1"/>
    </xf>
    <xf numFmtId="0" fontId="6" fillId="0" borderId="13" xfId="0" applyFont="1" applyBorder="1" applyAlignment="1">
      <alignment vertical="center" wrapText="1"/>
    </xf>
    <xf numFmtId="0" fontId="3" fillId="0" borderId="3" xfId="0" applyFont="1" applyBorder="1" applyAlignment="1">
      <alignment vertical="center" wrapText="1"/>
    </xf>
    <xf numFmtId="0" fontId="6" fillId="0" borderId="14" xfId="0" applyFont="1" applyBorder="1" applyAlignment="1">
      <alignment vertical="center" wrapText="1"/>
    </xf>
    <xf numFmtId="0" fontId="3" fillId="0" borderId="2" xfId="0" applyFont="1" applyBorder="1" applyAlignment="1">
      <alignment horizontal="center" vertical="center" wrapText="1"/>
    </xf>
    <xf numFmtId="0" fontId="6" fillId="0" borderId="10" xfId="0" applyFont="1" applyBorder="1" applyAlignment="1">
      <alignment vertical="center"/>
    </xf>
    <xf numFmtId="0" fontId="6" fillId="0" borderId="13" xfId="0" applyFont="1" applyBorder="1" applyAlignment="1">
      <alignment vertical="center"/>
    </xf>
    <xf numFmtId="176" fontId="3" fillId="0" borderId="7" xfId="0" applyNumberFormat="1" applyFont="1" applyBorder="1" applyAlignment="1">
      <alignment horizontal="right" vertical="center" wrapText="1"/>
    </xf>
    <xf numFmtId="177" fontId="3" fillId="0" borderId="8" xfId="0" applyNumberFormat="1" applyFont="1" applyBorder="1" applyAlignment="1">
      <alignment horizontal="right" vertical="center" wrapText="1"/>
    </xf>
    <xf numFmtId="177" fontId="3" fillId="0" borderId="6" xfId="0" applyNumberFormat="1" applyFont="1" applyBorder="1" applyAlignment="1">
      <alignment horizontal="right" vertical="center" wrapText="1"/>
    </xf>
    <xf numFmtId="0" fontId="3" fillId="0" borderId="0" xfId="0" applyFont="1" applyAlignment="1">
      <alignment horizontal="center" vertical="center"/>
    </xf>
    <xf numFmtId="0" fontId="3" fillId="0" borderId="6" xfId="0" applyFont="1" applyBorder="1" applyAlignment="1">
      <alignment horizontal="center" vertical="center" textRotation="255" wrapText="1"/>
    </xf>
    <xf numFmtId="0" fontId="3" fillId="0" borderId="7"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176" fontId="3" fillId="0" borderId="6" xfId="0" applyNumberFormat="1" applyFont="1" applyBorder="1" applyAlignment="1">
      <alignment horizontal="right" vertical="center" wrapText="1"/>
    </xf>
    <xf numFmtId="177" fontId="3" fillId="0" borderId="1" xfId="0" applyNumberFormat="1" applyFont="1" applyBorder="1" applyAlignment="1">
      <alignment horizontal="right" vertical="center" wrapText="1"/>
    </xf>
    <xf numFmtId="176" fontId="3" fillId="0" borderId="8" xfId="0" applyNumberFormat="1" applyFont="1" applyBorder="1" applyAlignment="1">
      <alignment horizontal="right" vertical="center" wrapText="1"/>
    </xf>
    <xf numFmtId="0" fontId="3" fillId="0" borderId="4" xfId="0" applyFont="1" applyBorder="1" applyAlignment="1">
      <alignment horizontal="right" vertical="center"/>
    </xf>
    <xf numFmtId="0" fontId="6" fillId="0" borderId="4" xfId="0" applyFont="1" applyBorder="1" applyAlignment="1">
      <alignment horizontal="right" vertical="center"/>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7"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horizontal="center" vertical="center" textRotation="255" wrapText="1"/>
    </xf>
    <xf numFmtId="0" fontId="6" fillId="0" borderId="8" xfId="0" applyFont="1" applyBorder="1" applyAlignment="1">
      <alignment horizontal="center" vertical="center" textRotation="255" wrapText="1"/>
    </xf>
    <xf numFmtId="0" fontId="3" fillId="0" borderId="13" xfId="0" applyFont="1" applyBorder="1" applyAlignment="1">
      <alignment vertical="center"/>
    </xf>
    <xf numFmtId="0" fontId="6" fillId="0" borderId="14" xfId="0" applyFont="1" applyBorder="1" applyAlignment="1">
      <alignment vertical="center"/>
    </xf>
    <xf numFmtId="0" fontId="3" fillId="0" borderId="6" xfId="0" applyFont="1" applyBorder="1" applyAlignment="1">
      <alignment horizontal="left" vertical="center"/>
    </xf>
    <xf numFmtId="0" fontId="6" fillId="0" borderId="7" xfId="0" applyFont="1" applyBorder="1" applyAlignment="1">
      <alignment horizontal="left" vertical="center"/>
    </xf>
    <xf numFmtId="0" fontId="3" fillId="0" borderId="12" xfId="0" applyFont="1" applyBorder="1" applyAlignment="1">
      <alignment vertical="center"/>
    </xf>
    <xf numFmtId="0" fontId="3" fillId="0" borderId="0" xfId="0" applyFont="1" applyBorder="1" applyAlignment="1">
      <alignment vertical="center"/>
    </xf>
    <xf numFmtId="0" fontId="6" fillId="0" borderId="0" xfId="0" applyFont="1" applyBorder="1" applyAlignment="1">
      <alignment vertical="center"/>
    </xf>
    <xf numFmtId="0" fontId="3" fillId="0" borderId="3" xfId="0" applyFont="1" applyBorder="1" applyAlignment="1">
      <alignment horizontal="center" vertical="top" wrapText="1"/>
    </xf>
    <xf numFmtId="0" fontId="6" fillId="0" borderId="14"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indent="3"/>
    </xf>
    <xf numFmtId="0" fontId="2" fillId="0" borderId="1" xfId="0" applyFont="1"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196215</xdr:colOff>
      <xdr:row>5</xdr:row>
      <xdr:rowOff>74931</xdr:rowOff>
    </xdr:from>
    <xdr:to>
      <xdr:col>4</xdr:col>
      <xdr:colOff>470535</xdr:colOff>
      <xdr:row>5</xdr:row>
      <xdr:rowOff>278131</xdr:rowOff>
    </xdr:to>
    <xdr:sp macro="" textlink="">
      <xdr:nvSpPr>
        <xdr:cNvPr id="3" name="文字方塊 2"/>
        <xdr:cNvSpPr txBox="1"/>
      </xdr:nvSpPr>
      <xdr:spPr>
        <a:xfrm>
          <a:off x="4752975" y="1873251"/>
          <a:ext cx="304800" cy="20320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altLang="zh-TW" sz="1200" b="0" i="0" u="none" strike="noStrike" kern="0" cap="none" spc="0" normalizeH="0" baseline="0" noProof="0">
              <a:ln>
                <a:noFill/>
              </a:ln>
              <a:solidFill>
                <a:sysClr val="windowText" lastClr="000000"/>
              </a:solidFill>
              <a:effectLst/>
              <a:uLnTx/>
              <a:uFillTx/>
              <a:latin typeface="Times New Roman" panose="02020603050405020304" pitchFamily="18" charset="0"/>
              <a:ea typeface="新細明體"/>
              <a:cs typeface="Times New Roman" panose="02020603050405020304" pitchFamily="18" charset="0"/>
            </a:rPr>
            <a:t>R</a:t>
          </a:r>
          <a:endParaRPr kumimoji="0" lang="zh-TW" alt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新細明體"/>
            <a:cs typeface="Times New Roman" panose="02020603050405020304" pitchFamily="18" charset="0"/>
          </a:endParaRPr>
        </a:p>
      </xdr:txBody>
    </xdr:sp>
    <xdr:clientData/>
  </xdr:twoCellAnchor>
  <xdr:twoCellAnchor>
    <xdr:from>
      <xdr:col>4</xdr:col>
      <xdr:colOff>198733</xdr:colOff>
      <xdr:row>7</xdr:row>
      <xdr:rowOff>91419</xdr:rowOff>
    </xdr:from>
    <xdr:to>
      <xdr:col>4</xdr:col>
      <xdr:colOff>473053</xdr:colOff>
      <xdr:row>7</xdr:row>
      <xdr:rowOff>287093</xdr:rowOff>
    </xdr:to>
    <xdr:sp macro="" textlink="">
      <xdr:nvSpPr>
        <xdr:cNvPr id="4" name="文字方塊 3"/>
        <xdr:cNvSpPr txBox="1"/>
      </xdr:nvSpPr>
      <xdr:spPr>
        <a:xfrm>
          <a:off x="4754179" y="2712436"/>
          <a:ext cx="304800" cy="20320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altLang="zh-TW" sz="1200" b="0" i="0" u="none" strike="noStrike" kern="0" cap="none" spc="0" normalizeH="0" baseline="0" noProof="0">
              <a:ln>
                <a:noFill/>
              </a:ln>
              <a:solidFill>
                <a:sysClr val="windowText" lastClr="000000"/>
              </a:solidFill>
              <a:effectLst/>
              <a:uLnTx/>
              <a:uFillTx/>
              <a:latin typeface="Times New Roman" panose="02020603050405020304" pitchFamily="18" charset="0"/>
              <a:ea typeface="新細明體"/>
              <a:cs typeface="Times New Roman" panose="02020603050405020304" pitchFamily="18" charset="0"/>
            </a:rPr>
            <a:t>R</a:t>
          </a:r>
          <a:endParaRPr kumimoji="0" lang="zh-TW" alt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新細明體"/>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166978</xdr:colOff>
      <xdr:row>5</xdr:row>
      <xdr:rowOff>115293</xdr:rowOff>
    </xdr:from>
    <xdr:to>
      <xdr:col>4</xdr:col>
      <xdr:colOff>441298</xdr:colOff>
      <xdr:row>5</xdr:row>
      <xdr:rowOff>311236</xdr:rowOff>
    </xdr:to>
    <xdr:sp macro="" textlink="">
      <xdr:nvSpPr>
        <xdr:cNvPr id="2" name="文字方塊 1"/>
        <xdr:cNvSpPr txBox="1"/>
      </xdr:nvSpPr>
      <xdr:spPr>
        <a:xfrm>
          <a:off x="4712805" y="1896716"/>
          <a:ext cx="304800" cy="20320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altLang="zh-TW" sz="1200" b="0" i="0" u="none" strike="noStrike" kern="0" cap="none" spc="0" normalizeH="0" baseline="0" noProof="0">
              <a:ln>
                <a:noFill/>
              </a:ln>
              <a:solidFill>
                <a:sysClr val="windowText" lastClr="000000"/>
              </a:solidFill>
              <a:effectLst/>
              <a:uLnTx/>
              <a:uFillTx/>
              <a:latin typeface="Times New Roman" panose="02020603050405020304" pitchFamily="18" charset="0"/>
              <a:ea typeface="新細明體"/>
              <a:cs typeface="Times New Roman" panose="02020603050405020304" pitchFamily="18" charset="0"/>
            </a:rPr>
            <a:t>R</a:t>
          </a:r>
          <a:endParaRPr kumimoji="0" lang="zh-TW" alt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新細明體"/>
            <a:cs typeface="Times New Roman" panose="02020603050405020304" pitchFamily="18" charset="0"/>
          </a:endParaRPr>
        </a:p>
      </xdr:txBody>
    </xdr:sp>
    <xdr:clientData/>
  </xdr:twoCellAnchor>
  <xdr:twoCellAnchor>
    <xdr:from>
      <xdr:col>4</xdr:col>
      <xdr:colOff>187408</xdr:colOff>
      <xdr:row>7</xdr:row>
      <xdr:rowOff>131969</xdr:rowOff>
    </xdr:from>
    <xdr:to>
      <xdr:col>4</xdr:col>
      <xdr:colOff>461728</xdr:colOff>
      <xdr:row>7</xdr:row>
      <xdr:rowOff>335169</xdr:rowOff>
    </xdr:to>
    <xdr:sp macro="" textlink="">
      <xdr:nvSpPr>
        <xdr:cNvPr id="3" name="文字方塊 2"/>
        <xdr:cNvSpPr txBox="1"/>
      </xdr:nvSpPr>
      <xdr:spPr>
        <a:xfrm>
          <a:off x="4733235" y="2914926"/>
          <a:ext cx="304800" cy="20320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altLang="zh-TW" sz="1200" b="0" i="0" u="none" strike="noStrike" kern="0" cap="none" spc="0" normalizeH="0" baseline="0" noProof="0">
              <a:ln>
                <a:noFill/>
              </a:ln>
              <a:solidFill>
                <a:sysClr val="windowText" lastClr="000000"/>
              </a:solidFill>
              <a:effectLst/>
              <a:uLnTx/>
              <a:uFillTx/>
              <a:latin typeface="Times New Roman" panose="02020603050405020304" pitchFamily="18" charset="0"/>
              <a:ea typeface="新細明體"/>
              <a:cs typeface="Times New Roman" panose="02020603050405020304" pitchFamily="18" charset="0"/>
            </a:rPr>
            <a:t>R</a:t>
          </a:r>
          <a:endParaRPr kumimoji="0" lang="zh-TW" alt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新細明體"/>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466725</xdr:colOff>
      <xdr:row>4</xdr:row>
      <xdr:rowOff>45720</xdr:rowOff>
    </xdr:from>
    <xdr:to>
      <xdr:col>2</xdr:col>
      <xdr:colOff>872290</xdr:colOff>
      <xdr:row>4</xdr:row>
      <xdr:rowOff>291783</xdr:rowOff>
    </xdr:to>
    <xdr:sp macro="" textlink="">
      <xdr:nvSpPr>
        <xdr:cNvPr id="2" name="文字方塊 1"/>
        <xdr:cNvSpPr txBox="1"/>
      </xdr:nvSpPr>
      <xdr:spPr>
        <a:xfrm>
          <a:off x="3954780" y="1424940"/>
          <a:ext cx="396240" cy="236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TW" sz="1200">
              <a:latin typeface="Times New Roman" panose="02020603050405020304" pitchFamily="18" charset="0"/>
              <a:cs typeface="Times New Roman" panose="02020603050405020304" pitchFamily="18" charset="0"/>
            </a:rPr>
            <a:t>R</a:t>
          </a:r>
          <a:endParaRPr lang="zh-TW" altLang="en-US" sz="1200">
            <a:latin typeface="Times New Roman" panose="02020603050405020304" pitchFamily="18" charset="0"/>
            <a:cs typeface="Times New Roman" panose="02020603050405020304" pitchFamily="18" charset="0"/>
          </a:endParaRPr>
        </a:p>
      </xdr:txBody>
    </xdr:sp>
    <xdr:clientData/>
  </xdr:twoCellAnchor>
  <xdr:twoCellAnchor>
    <xdr:from>
      <xdr:col>3</xdr:col>
      <xdr:colOff>622935</xdr:colOff>
      <xdr:row>4</xdr:row>
      <xdr:rowOff>45720</xdr:rowOff>
    </xdr:from>
    <xdr:to>
      <xdr:col>3</xdr:col>
      <xdr:colOff>1021508</xdr:colOff>
      <xdr:row>4</xdr:row>
      <xdr:rowOff>291783</xdr:rowOff>
    </xdr:to>
    <xdr:sp macro="" textlink="">
      <xdr:nvSpPr>
        <xdr:cNvPr id="3" name="文字方塊 2"/>
        <xdr:cNvSpPr txBox="1"/>
      </xdr:nvSpPr>
      <xdr:spPr>
        <a:xfrm>
          <a:off x="5798820" y="1424940"/>
          <a:ext cx="396240" cy="236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TW" sz="1200">
              <a:latin typeface="Times New Roman" panose="02020603050405020304" pitchFamily="18" charset="0"/>
              <a:cs typeface="Times New Roman" panose="02020603050405020304" pitchFamily="18" charset="0"/>
            </a:rPr>
            <a:t>R</a:t>
          </a:r>
          <a:endParaRPr lang="zh-TW" altLang="en-US" sz="1200">
            <a:latin typeface="Times New Roman" panose="02020603050405020304" pitchFamily="18" charset="0"/>
            <a:cs typeface="Times New Roman" panose="02020603050405020304" pitchFamily="18" charset="0"/>
          </a:endParaRPr>
        </a:p>
      </xdr:txBody>
    </xdr:sp>
    <xdr:clientData/>
  </xdr:twoCellAnchor>
  <xdr:twoCellAnchor>
    <xdr:from>
      <xdr:col>2</xdr:col>
      <xdr:colOff>421005</xdr:colOff>
      <xdr:row>14</xdr:row>
      <xdr:rowOff>45720</xdr:rowOff>
    </xdr:from>
    <xdr:to>
      <xdr:col>2</xdr:col>
      <xdr:colOff>826570</xdr:colOff>
      <xdr:row>14</xdr:row>
      <xdr:rowOff>291783</xdr:rowOff>
    </xdr:to>
    <xdr:sp macro="" textlink="">
      <xdr:nvSpPr>
        <xdr:cNvPr id="4" name="文字方塊 3"/>
        <xdr:cNvSpPr txBox="1"/>
      </xdr:nvSpPr>
      <xdr:spPr>
        <a:xfrm>
          <a:off x="3909060" y="5234940"/>
          <a:ext cx="396240" cy="236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TW" sz="1200">
              <a:latin typeface="Times New Roman" panose="02020603050405020304" pitchFamily="18" charset="0"/>
              <a:cs typeface="Times New Roman" panose="02020603050405020304" pitchFamily="18" charset="0"/>
            </a:rPr>
            <a:t>R</a:t>
          </a:r>
          <a:endParaRPr lang="zh-TW" altLang="en-US" sz="1200">
            <a:latin typeface="Times New Roman" panose="02020603050405020304" pitchFamily="18" charset="0"/>
            <a:cs typeface="Times New Roman" panose="02020603050405020304" pitchFamily="18" charset="0"/>
          </a:endParaRPr>
        </a:p>
      </xdr:txBody>
    </xdr:sp>
    <xdr:clientData/>
  </xdr:twoCellAnchor>
  <xdr:twoCellAnchor>
    <xdr:from>
      <xdr:col>3</xdr:col>
      <xdr:colOff>600075</xdr:colOff>
      <xdr:row>14</xdr:row>
      <xdr:rowOff>53340</xdr:rowOff>
    </xdr:from>
    <xdr:to>
      <xdr:col>3</xdr:col>
      <xdr:colOff>995984</xdr:colOff>
      <xdr:row>14</xdr:row>
      <xdr:rowOff>289560</xdr:rowOff>
    </xdr:to>
    <xdr:sp macro="" textlink="">
      <xdr:nvSpPr>
        <xdr:cNvPr id="5" name="文字方塊 4"/>
        <xdr:cNvSpPr txBox="1"/>
      </xdr:nvSpPr>
      <xdr:spPr>
        <a:xfrm>
          <a:off x="5775960" y="5242560"/>
          <a:ext cx="396240" cy="236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TW" sz="1200">
              <a:latin typeface="Times New Roman" panose="02020603050405020304" pitchFamily="18" charset="0"/>
              <a:cs typeface="Times New Roman" panose="02020603050405020304" pitchFamily="18" charset="0"/>
            </a:rPr>
            <a:t>R</a:t>
          </a:r>
          <a:endParaRPr lang="zh-TW" altLang="en-US" sz="12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13"/>
  <sheetViews>
    <sheetView tabSelected="1" zoomScaleNormal="100" workbookViewId="0">
      <selection sqref="A1:H1"/>
    </sheetView>
  </sheetViews>
  <sheetFormatPr defaultColWidth="9" defaultRowHeight="16.2"/>
  <cols>
    <col min="1" max="1" width="6.6640625" style="8" customWidth="1"/>
    <col min="2" max="2" width="23.6640625" style="8" customWidth="1"/>
    <col min="3" max="3" width="18.6640625" style="8" customWidth="1"/>
    <col min="4" max="4" width="10.6640625" style="8" customWidth="1"/>
    <col min="5" max="5" width="18.6640625" style="8" customWidth="1"/>
    <col min="6" max="6" width="10.6640625" style="8" customWidth="1"/>
    <col min="7" max="7" width="18.6640625" style="8" customWidth="1"/>
    <col min="8" max="8" width="10.6640625" style="8" customWidth="1"/>
    <col min="9" max="16384" width="9" style="8"/>
  </cols>
  <sheetData>
    <row r="1" spans="1:8" ht="39" customHeight="1">
      <c r="A1" s="40" t="s">
        <v>76</v>
      </c>
      <c r="B1" s="40"/>
      <c r="C1" s="40"/>
      <c r="D1" s="40"/>
      <c r="E1" s="40"/>
      <c r="F1" s="40"/>
      <c r="G1" s="40"/>
      <c r="H1" s="40"/>
    </row>
    <row r="2" spans="1:8" ht="24" customHeight="1">
      <c r="A2" s="41"/>
      <c r="B2" s="41"/>
      <c r="C2" s="41"/>
      <c r="D2" s="41"/>
      <c r="E2" s="41"/>
      <c r="F2" s="41"/>
      <c r="G2" s="41"/>
      <c r="H2" s="41"/>
    </row>
    <row r="3" spans="1:8" ht="24" customHeight="1">
      <c r="H3" s="9" t="s">
        <v>50</v>
      </c>
    </row>
    <row r="4" spans="1:8" ht="27" customHeight="1">
      <c r="A4" s="42" t="s">
        <v>51</v>
      </c>
      <c r="B4" s="43"/>
      <c r="C4" s="46" t="s">
        <v>64</v>
      </c>
      <c r="D4" s="47"/>
      <c r="E4" s="46" t="s">
        <v>65</v>
      </c>
      <c r="F4" s="48"/>
      <c r="G4" s="47" t="s">
        <v>1</v>
      </c>
      <c r="H4" s="48"/>
    </row>
    <row r="5" spans="1:8" ht="27" customHeight="1">
      <c r="A5" s="44"/>
      <c r="B5" s="45"/>
      <c r="C5" s="11" t="s">
        <v>2</v>
      </c>
      <c r="D5" s="10" t="s">
        <v>23</v>
      </c>
      <c r="E5" s="11" t="s">
        <v>2</v>
      </c>
      <c r="F5" s="3" t="s">
        <v>23</v>
      </c>
      <c r="G5" s="12" t="s">
        <v>2</v>
      </c>
      <c r="H5" s="3" t="s">
        <v>52</v>
      </c>
    </row>
    <row r="6" spans="1:8" ht="33" customHeight="1">
      <c r="A6" s="51" t="s">
        <v>20</v>
      </c>
      <c r="B6" s="52"/>
      <c r="C6" s="13">
        <v>94707100</v>
      </c>
      <c r="D6" s="14">
        <f>IF(C$10=0,"_",ROUND(C6/C$10*100,2))</f>
        <v>32.68</v>
      </c>
      <c r="E6" s="13">
        <f>85807662+3525451</f>
        <v>89333113</v>
      </c>
      <c r="F6" s="14">
        <f>IF(E$10=0,"_",ROUND(E6/E$10*100,2))</f>
        <v>31.47</v>
      </c>
      <c r="G6" s="15">
        <f>C6-E6</f>
        <v>5373987</v>
      </c>
      <c r="H6" s="14">
        <f>IF(E6=0,"_",ROUND(G6/E6*100,2))</f>
        <v>6.02</v>
      </c>
    </row>
    <row r="7" spans="1:8" ht="33" customHeight="1">
      <c r="A7" s="53" t="s">
        <v>21</v>
      </c>
      <c r="B7" s="54"/>
      <c r="C7" s="13">
        <v>9248074</v>
      </c>
      <c r="D7" s="16">
        <f>IF(C$10=0,"_",ROUND(C7/C$10*100,2))</f>
        <v>3.19</v>
      </c>
      <c r="E7" s="13">
        <v>8848503</v>
      </c>
      <c r="F7" s="16">
        <f>IF(E$10=0,"_",ROUND(E7/E$10*100,2))</f>
        <v>3.12</v>
      </c>
      <c r="G7" s="15">
        <f>C7-E7</f>
        <v>399571</v>
      </c>
      <c r="H7" s="16">
        <f>IF(E7=0,"_",ROUND(G7/E7*100,2))</f>
        <v>4.5199999999999996</v>
      </c>
    </row>
    <row r="8" spans="1:8" ht="33" customHeight="1">
      <c r="A8" s="53" t="s">
        <v>22</v>
      </c>
      <c r="B8" s="54"/>
      <c r="C8" s="13">
        <v>185818120</v>
      </c>
      <c r="D8" s="16">
        <f>IF(C$10=0,"_",ROUND(C8/C$10*100,2))</f>
        <v>64.13</v>
      </c>
      <c r="E8" s="13">
        <f>185626062+63821</f>
        <v>185689883</v>
      </c>
      <c r="F8" s="16">
        <f>IF(E$10=0,"_",ROUND(E8/E$10*100,2))</f>
        <v>65.41</v>
      </c>
      <c r="G8" s="15">
        <f>C8-E8</f>
        <v>128237</v>
      </c>
      <c r="H8" s="16">
        <f>IF(E8=0,"_",ROUND(G8/E8*100,2))</f>
        <v>7.0000000000000007E-2</v>
      </c>
    </row>
    <row r="9" spans="1:8" ht="33" customHeight="1">
      <c r="A9" s="55" t="s">
        <v>9</v>
      </c>
      <c r="B9" s="56"/>
      <c r="C9" s="17">
        <v>0</v>
      </c>
      <c r="D9" s="18">
        <f>IF(C$10=0,"_",ROUND(C9/C$10*100,2))</f>
        <v>0</v>
      </c>
      <c r="E9" s="17">
        <v>0</v>
      </c>
      <c r="F9" s="18">
        <f>IF(E$10=0,"_",ROUND(E9/E$10*100,2))</f>
        <v>0</v>
      </c>
      <c r="G9" s="15">
        <f>C9-E9</f>
        <v>0</v>
      </c>
      <c r="H9" s="18" t="str">
        <f>IF(E9=0,"_",ROUND(G9/E9*100,2))</f>
        <v>_</v>
      </c>
    </row>
    <row r="10" spans="1:8" ht="33" customHeight="1">
      <c r="A10" s="49" t="s">
        <v>19</v>
      </c>
      <c r="B10" s="50"/>
      <c r="C10" s="20">
        <f>SUM(C6:C9)</f>
        <v>289773294</v>
      </c>
      <c r="D10" s="21">
        <f>IF(C$10=0,"_",ROUND(C10/C$10*100,2))</f>
        <v>100</v>
      </c>
      <c r="E10" s="20">
        <f>SUM(E6:E9)</f>
        <v>283871499</v>
      </c>
      <c r="F10" s="21">
        <f>IF(E$10=0,"_",ROUND(E10/E$10*100,2))</f>
        <v>100</v>
      </c>
      <c r="G10" s="22">
        <f>C10-E10</f>
        <v>5901795</v>
      </c>
      <c r="H10" s="21">
        <f>IF(E10=0,"_",ROUND(G10/E10*100,2))</f>
        <v>2.08</v>
      </c>
    </row>
    <row r="11" spans="1:8" ht="21" customHeight="1">
      <c r="A11" s="23" t="s">
        <v>53</v>
      </c>
      <c r="B11" s="8" t="s">
        <v>54</v>
      </c>
      <c r="D11" s="24"/>
    </row>
    <row r="12" spans="1:8" ht="21" customHeight="1">
      <c r="B12" s="8" t="s">
        <v>55</v>
      </c>
      <c r="D12" s="25"/>
    </row>
    <row r="13" spans="1:8" ht="21" customHeight="1">
      <c r="B13" s="32" t="s">
        <v>114</v>
      </c>
      <c r="D13" s="25"/>
    </row>
  </sheetData>
  <mergeCells count="11">
    <mergeCell ref="A10:B10"/>
    <mergeCell ref="A6:B6"/>
    <mergeCell ref="A7:B7"/>
    <mergeCell ref="A8:B8"/>
    <mergeCell ref="A9:B9"/>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E6 E8"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14"/>
  <sheetViews>
    <sheetView zoomScaleNormal="100" workbookViewId="0">
      <selection sqref="A1:H1"/>
    </sheetView>
  </sheetViews>
  <sheetFormatPr defaultColWidth="9" defaultRowHeight="16.2"/>
  <cols>
    <col min="1" max="1" width="6.6640625" style="8" customWidth="1"/>
    <col min="2" max="2" width="23.6640625" style="8" customWidth="1"/>
    <col min="3" max="3" width="18.6640625" style="8" customWidth="1"/>
    <col min="4" max="4" width="10.6640625" style="8" customWidth="1"/>
    <col min="5" max="5" width="18.6640625" style="8" customWidth="1"/>
    <col min="6" max="6" width="10.6640625" style="8" customWidth="1"/>
    <col min="7" max="7" width="18.6640625" style="8" customWidth="1"/>
    <col min="8" max="8" width="10.6640625" style="8" customWidth="1"/>
    <col min="9" max="16384" width="9" style="8"/>
  </cols>
  <sheetData>
    <row r="1" spans="1:8" ht="39" customHeight="1">
      <c r="A1" s="40" t="s">
        <v>77</v>
      </c>
      <c r="B1" s="40"/>
      <c r="C1" s="40"/>
      <c r="D1" s="40"/>
      <c r="E1" s="40"/>
      <c r="F1" s="40"/>
      <c r="G1" s="40"/>
      <c r="H1" s="40"/>
    </row>
    <row r="2" spans="1:8" ht="24" customHeight="1">
      <c r="A2" s="41"/>
      <c r="B2" s="41"/>
      <c r="C2" s="41"/>
      <c r="D2" s="41"/>
      <c r="E2" s="41"/>
      <c r="F2" s="41"/>
      <c r="G2" s="41"/>
      <c r="H2" s="41"/>
    </row>
    <row r="3" spans="1:8" ht="24" customHeight="1">
      <c r="H3" s="9" t="s">
        <v>25</v>
      </c>
    </row>
    <row r="4" spans="1:8" ht="27" customHeight="1">
      <c r="A4" s="42" t="s">
        <v>26</v>
      </c>
      <c r="B4" s="43"/>
      <c r="C4" s="46" t="s">
        <v>64</v>
      </c>
      <c r="D4" s="47"/>
      <c r="E4" s="46" t="s">
        <v>65</v>
      </c>
      <c r="F4" s="48"/>
      <c r="G4" s="47" t="s">
        <v>1</v>
      </c>
      <c r="H4" s="48"/>
    </row>
    <row r="5" spans="1:8" ht="27" customHeight="1">
      <c r="A5" s="44"/>
      <c r="B5" s="45"/>
      <c r="C5" s="11" t="s">
        <v>2</v>
      </c>
      <c r="D5" s="10" t="s">
        <v>23</v>
      </c>
      <c r="E5" s="11" t="s">
        <v>2</v>
      </c>
      <c r="F5" s="3" t="s">
        <v>23</v>
      </c>
      <c r="G5" s="12" t="s">
        <v>2</v>
      </c>
      <c r="H5" s="3" t="s">
        <v>24</v>
      </c>
    </row>
    <row r="6" spans="1:8" ht="39" customHeight="1">
      <c r="A6" s="53" t="s">
        <v>20</v>
      </c>
      <c r="B6" s="59"/>
      <c r="C6" s="13">
        <v>110769318</v>
      </c>
      <c r="D6" s="26">
        <f>IF(C$10=0,"_",ROUND(C6/C$10 * 100,2))</f>
        <v>33.04</v>
      </c>
      <c r="E6" s="13">
        <f>115109175+3525451</f>
        <v>118634626</v>
      </c>
      <c r="F6" s="26">
        <f>IF(E$10=0,"_",ROUND(E6/E$10 * 100,2))</f>
        <v>35.24</v>
      </c>
      <c r="G6" s="19">
        <f>C6-E6</f>
        <v>-7865308</v>
      </c>
      <c r="H6" s="27">
        <f>IF(E6=0,"_",ROUND(G6/E6*100,2))</f>
        <v>-6.63</v>
      </c>
    </row>
    <row r="7" spans="1:8" ht="39" customHeight="1">
      <c r="A7" s="53" t="s">
        <v>21</v>
      </c>
      <c r="B7" s="59"/>
      <c r="C7" s="13">
        <v>22695772</v>
      </c>
      <c r="D7" s="35">
        <f>IF(C$10=0,"_",ROUND(C7/C$10 * 100,2))</f>
        <v>6.77</v>
      </c>
      <c r="E7" s="13">
        <v>18033906</v>
      </c>
      <c r="F7" s="26">
        <f>IF(E$10=0,"_",ROUND(E7/E$10 * 100,2))</f>
        <v>5.36</v>
      </c>
      <c r="G7" s="28">
        <f>C7-E7</f>
        <v>4661866</v>
      </c>
      <c r="H7" s="29">
        <f>IF(E7=0,"_",ROUND(G7/E7*100,2))</f>
        <v>25.85</v>
      </c>
    </row>
    <row r="8" spans="1:8" ht="39" customHeight="1">
      <c r="A8" s="53" t="s">
        <v>22</v>
      </c>
      <c r="B8" s="59"/>
      <c r="C8" s="13">
        <v>201811674</v>
      </c>
      <c r="D8" s="26">
        <f>IF(C$10=0,"_",ROUND(C8/C$10 * 100,2))</f>
        <v>60.19</v>
      </c>
      <c r="E8" s="13">
        <f>199909765+63821</f>
        <v>199973586</v>
      </c>
      <c r="F8" s="39">
        <f>IF(E$10=0,"_",ROUND(E8/E$10 * 100,2))</f>
        <v>59.4</v>
      </c>
      <c r="G8" s="28">
        <f>C8-E8</f>
        <v>1838088</v>
      </c>
      <c r="H8" s="29">
        <f>IF(E8=0,"_",ROUND(G8/E8*100,2))</f>
        <v>0.92</v>
      </c>
    </row>
    <row r="9" spans="1:8" ht="39" customHeight="1">
      <c r="A9" s="53" t="s">
        <v>9</v>
      </c>
      <c r="B9" s="59"/>
      <c r="C9" s="17">
        <v>0</v>
      </c>
      <c r="D9" s="35">
        <f>IF(C$10=0,"_",ROUND(C9/C$10 * 100,2))</f>
        <v>0</v>
      </c>
      <c r="E9" s="17">
        <v>0</v>
      </c>
      <c r="F9" s="35">
        <f>IF(E$10=0,"_",ROUND(E9/E$10 * 100,2))</f>
        <v>0</v>
      </c>
      <c r="G9" s="28">
        <f>C9-E9</f>
        <v>0</v>
      </c>
      <c r="H9" s="30" t="str">
        <f>IF(E9=0,"_",ROUND(G9/E9*100,2))</f>
        <v>_</v>
      </c>
    </row>
    <row r="10" spans="1:8" ht="33" customHeight="1">
      <c r="A10" s="57" t="s">
        <v>19</v>
      </c>
      <c r="B10" s="58"/>
      <c r="C10" s="20">
        <f>SUM(C6:C9)</f>
        <v>335276764</v>
      </c>
      <c r="D10" s="21">
        <f>IF(C$10=0,"_",ROUND(C10/C$10 * 100,2))</f>
        <v>100</v>
      </c>
      <c r="E10" s="31">
        <f>SUM(E6:E9)</f>
        <v>336642118</v>
      </c>
      <c r="F10" s="21">
        <f>IF(E$10=0,"_",ROUND(E10/E$10 * 100,2))</f>
        <v>100</v>
      </c>
      <c r="G10" s="22">
        <f>C10-E10</f>
        <v>-1365354</v>
      </c>
      <c r="H10" s="21">
        <f>IF(E10=0,"_",ROUND(G10/E10*100,2))</f>
        <v>-0.41</v>
      </c>
    </row>
    <row r="11" spans="1:8" ht="24" customHeight="1">
      <c r="A11" s="23" t="s">
        <v>53</v>
      </c>
      <c r="B11" s="8" t="s">
        <v>56</v>
      </c>
    </row>
    <row r="12" spans="1:8" ht="24" customHeight="1">
      <c r="B12" s="8" t="s">
        <v>57</v>
      </c>
    </row>
    <row r="13" spans="1:8" ht="24" customHeight="1">
      <c r="B13" s="8" t="s">
        <v>58</v>
      </c>
    </row>
    <row r="14" spans="1:8">
      <c r="B14" s="32" t="s">
        <v>115</v>
      </c>
    </row>
  </sheetData>
  <mergeCells count="11">
    <mergeCell ref="A10:B10"/>
    <mergeCell ref="A6:B6"/>
    <mergeCell ref="A7:B7"/>
    <mergeCell ref="A8:B8"/>
    <mergeCell ref="A9:B9"/>
    <mergeCell ref="A1:H1"/>
    <mergeCell ref="A2:H2"/>
    <mergeCell ref="A4:B5"/>
    <mergeCell ref="C4:D4"/>
    <mergeCell ref="E4:F4"/>
    <mergeCell ref="G4:H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ignoredErrors>
    <ignoredError sqref="E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31"/>
  <sheetViews>
    <sheetView zoomScaleNormal="100" workbookViewId="0">
      <selection sqref="A1:H1"/>
    </sheetView>
  </sheetViews>
  <sheetFormatPr defaultColWidth="9" defaultRowHeight="16.2"/>
  <cols>
    <col min="1" max="1" width="5.6640625" style="8" customWidth="1"/>
    <col min="2" max="2" width="23.6640625" style="8" customWidth="1"/>
    <col min="3" max="3" width="28.109375" style="8" customWidth="1"/>
    <col min="4" max="4" width="13.88671875" style="8" customWidth="1"/>
    <col min="5" max="5" width="28.21875" style="8" customWidth="1"/>
    <col min="6" max="6" width="13.77734375" style="8" customWidth="1"/>
    <col min="7" max="16384" width="9" style="8"/>
  </cols>
  <sheetData>
    <row r="1" spans="1:6" ht="39.75" customHeight="1">
      <c r="A1" s="40" t="s">
        <v>78</v>
      </c>
      <c r="B1" s="40"/>
      <c r="C1" s="40"/>
      <c r="D1" s="40"/>
      <c r="E1" s="40"/>
      <c r="F1" s="40"/>
    </row>
    <row r="2" spans="1:6">
      <c r="A2" s="63" t="s">
        <v>66</v>
      </c>
      <c r="B2" s="63"/>
      <c r="C2" s="63"/>
      <c r="D2" s="63"/>
      <c r="E2" s="63"/>
      <c r="F2" s="63"/>
    </row>
    <row r="3" spans="1:6">
      <c r="E3" s="70" t="s">
        <v>33</v>
      </c>
      <c r="F3" s="71"/>
    </row>
    <row r="4" spans="1:6">
      <c r="A4" s="72" t="s">
        <v>0</v>
      </c>
      <c r="B4" s="73"/>
      <c r="C4" s="57" t="s">
        <v>27</v>
      </c>
      <c r="D4" s="74"/>
      <c r="E4" s="57" t="s">
        <v>30</v>
      </c>
      <c r="F4" s="74"/>
    </row>
    <row r="5" spans="1:6">
      <c r="A5" s="49"/>
      <c r="B5" s="50"/>
      <c r="C5" s="36" t="s">
        <v>28</v>
      </c>
      <c r="D5" s="37" t="s">
        <v>29</v>
      </c>
      <c r="E5" s="36" t="s">
        <v>28</v>
      </c>
      <c r="F5" s="37" t="s">
        <v>29</v>
      </c>
    </row>
    <row r="6" spans="1:6" ht="16.5" customHeight="1">
      <c r="A6" s="64" t="s">
        <v>3</v>
      </c>
      <c r="B6" s="82" t="s">
        <v>4</v>
      </c>
      <c r="C6" s="61">
        <v>122651042</v>
      </c>
      <c r="D6" s="67">
        <f>IF(C$28=0,"_",ROUND(C6/C$28*100,2))</f>
        <v>42.33</v>
      </c>
      <c r="E6" s="61">
        <v>163976342</v>
      </c>
      <c r="F6" s="67">
        <f>IF(E$28=0,"_",ROUND(E6/E$28*100,2))</f>
        <v>48.91</v>
      </c>
    </row>
    <row r="7" spans="1:6" ht="16.5" customHeight="1">
      <c r="A7" s="65"/>
      <c r="B7" s="83"/>
      <c r="C7" s="62"/>
      <c r="D7" s="60"/>
      <c r="E7" s="62"/>
      <c r="F7" s="60"/>
    </row>
    <row r="8" spans="1:6" ht="16.5" customHeight="1">
      <c r="A8" s="65"/>
      <c r="B8" s="75" t="s">
        <v>5</v>
      </c>
      <c r="C8" s="61">
        <v>83496388</v>
      </c>
      <c r="D8" s="60">
        <f>IF(C$28=0,"_",ROUND(C8/C$28*100,2))</f>
        <v>28.81</v>
      </c>
      <c r="E8" s="61">
        <v>51998139</v>
      </c>
      <c r="F8" s="60">
        <f>IF(E$28=0,"_",ROUND(E8/E$28*100,2))</f>
        <v>15.51</v>
      </c>
    </row>
    <row r="9" spans="1:6" ht="16.5" customHeight="1">
      <c r="A9" s="65"/>
      <c r="B9" s="76"/>
      <c r="C9" s="62"/>
      <c r="D9" s="60"/>
      <c r="E9" s="62"/>
      <c r="F9" s="60"/>
    </row>
    <row r="10" spans="1:6" ht="16.5" customHeight="1">
      <c r="A10" s="65"/>
      <c r="B10" s="75" t="s">
        <v>6</v>
      </c>
      <c r="C10" s="61">
        <v>82813194</v>
      </c>
      <c r="D10" s="60">
        <f>IF(C$28=0,"_",ROUND(C10/C$28*100,2))</f>
        <v>28.58</v>
      </c>
      <c r="E10" s="61">
        <v>118348426</v>
      </c>
      <c r="F10" s="60">
        <f>IF(E$28=0,"_",ROUND(E10/E$28*100,2))</f>
        <v>35.299999999999997</v>
      </c>
    </row>
    <row r="11" spans="1:6" ht="16.5" customHeight="1">
      <c r="A11" s="65"/>
      <c r="B11" s="76"/>
      <c r="C11" s="62"/>
      <c r="D11" s="60"/>
      <c r="E11" s="62"/>
      <c r="F11" s="60"/>
    </row>
    <row r="12" spans="1:6" ht="16.5" customHeight="1">
      <c r="A12" s="65"/>
      <c r="B12" s="75" t="s">
        <v>7</v>
      </c>
      <c r="C12" s="61">
        <v>715843</v>
      </c>
      <c r="D12" s="60">
        <f>IF(C$28=0,"_",ROUND(C12/C$28*100,2))</f>
        <v>0.25</v>
      </c>
      <c r="E12" s="61">
        <v>857668</v>
      </c>
      <c r="F12" s="60">
        <v>0.25</v>
      </c>
    </row>
    <row r="13" spans="1:6" ht="16.5" customHeight="1">
      <c r="A13" s="65"/>
      <c r="B13" s="76"/>
      <c r="C13" s="62"/>
      <c r="D13" s="60"/>
      <c r="E13" s="62"/>
      <c r="F13" s="60"/>
    </row>
    <row r="14" spans="1:6" ht="16.5" customHeight="1">
      <c r="A14" s="65"/>
      <c r="B14" s="75" t="s">
        <v>9</v>
      </c>
      <c r="C14" s="61">
        <v>96827</v>
      </c>
      <c r="D14" s="60">
        <f>IF(C$28=0,"_",ROUND(C14/C$28*100,2))</f>
        <v>0.03</v>
      </c>
      <c r="E14" s="61">
        <v>96189</v>
      </c>
      <c r="F14" s="60">
        <f>IF(E$28=0,"_",ROUND(E14/E$28*100,2))</f>
        <v>0.03</v>
      </c>
    </row>
    <row r="15" spans="1:6" ht="16.5" customHeight="1">
      <c r="A15" s="66"/>
      <c r="B15" s="77" t="s">
        <v>10</v>
      </c>
      <c r="C15" s="68"/>
      <c r="D15" s="69"/>
      <c r="E15" s="68"/>
      <c r="F15" s="69"/>
    </row>
    <row r="16" spans="1:6" ht="16.5" customHeight="1">
      <c r="A16" s="64" t="s">
        <v>32</v>
      </c>
      <c r="B16" s="84" t="s">
        <v>11</v>
      </c>
      <c r="C16" s="61">
        <v>78107907</v>
      </c>
      <c r="D16" s="67">
        <f>IF(C$28=0,"_",ROUND(C16/C$28*100,2))</f>
        <v>26.95</v>
      </c>
      <c r="E16" s="61">
        <v>77584861</v>
      </c>
      <c r="F16" s="67">
        <f>IF(E$28=0,"_",ROUND(E16/E$28*100,2))</f>
        <v>23.14</v>
      </c>
    </row>
    <row r="17" spans="1:10" ht="16.5" customHeight="1">
      <c r="A17" s="78"/>
      <c r="B17" s="59" t="s">
        <v>12</v>
      </c>
      <c r="C17" s="62"/>
      <c r="D17" s="60"/>
      <c r="E17" s="62"/>
      <c r="F17" s="60"/>
    </row>
    <row r="18" spans="1:10" ht="16.5" customHeight="1">
      <c r="A18" s="78"/>
      <c r="B18" s="80" t="s">
        <v>17</v>
      </c>
      <c r="C18" s="61">
        <v>133343083</v>
      </c>
      <c r="D18" s="60">
        <f>IF(C$28=0,"_",ROUND(C18/C$28*100,2))</f>
        <v>46.02</v>
      </c>
      <c r="E18" s="61">
        <v>174335121</v>
      </c>
      <c r="F18" s="60">
        <f>IF(E$28=0,"_",ROUND(E18/E$28*100,2))</f>
        <v>52</v>
      </c>
    </row>
    <row r="19" spans="1:10" ht="16.5" customHeight="1">
      <c r="A19" s="78"/>
      <c r="B19" s="59" t="s">
        <v>18</v>
      </c>
      <c r="C19" s="62"/>
      <c r="D19" s="60"/>
      <c r="E19" s="62"/>
      <c r="F19" s="60"/>
    </row>
    <row r="20" spans="1:10" ht="16.5" customHeight="1">
      <c r="A20" s="78"/>
      <c r="B20" s="80" t="s">
        <v>13</v>
      </c>
      <c r="C20" s="61">
        <v>70121196</v>
      </c>
      <c r="D20" s="60">
        <f>IF(C$28=0,"_",ROUND(C20/C$28*100,2))</f>
        <v>24.2</v>
      </c>
      <c r="E20" s="61">
        <v>78539352</v>
      </c>
      <c r="F20" s="60">
        <f>IF(E$28=0,"_",ROUND(E20/E$28*100,2))</f>
        <v>23.43</v>
      </c>
    </row>
    <row r="21" spans="1:10" ht="16.5" customHeight="1">
      <c r="A21" s="78"/>
      <c r="B21" s="59" t="s">
        <v>14</v>
      </c>
      <c r="C21" s="62"/>
      <c r="D21" s="60"/>
      <c r="E21" s="62"/>
      <c r="F21" s="60"/>
    </row>
    <row r="22" spans="1:10" ht="16.5" customHeight="1">
      <c r="A22" s="78"/>
      <c r="B22" s="80" t="s">
        <v>15</v>
      </c>
      <c r="C22" s="61">
        <v>7388438</v>
      </c>
      <c r="D22" s="60">
        <f>IF(C$28=0,"_",ROUND(C22/C$28*100,2))</f>
        <v>2.5499999999999998</v>
      </c>
      <c r="E22" s="61">
        <v>3863573</v>
      </c>
      <c r="F22" s="60">
        <v>1.1399999999999999</v>
      </c>
    </row>
    <row r="23" spans="1:10" ht="16.5" customHeight="1">
      <c r="A23" s="78"/>
      <c r="B23" s="59" t="s">
        <v>16</v>
      </c>
      <c r="C23" s="62"/>
      <c r="D23" s="60"/>
      <c r="E23" s="62"/>
      <c r="F23" s="60"/>
    </row>
    <row r="24" spans="1:10" ht="16.5" customHeight="1">
      <c r="A24" s="78"/>
      <c r="B24" s="80" t="s">
        <v>7</v>
      </c>
      <c r="C24" s="61">
        <v>715843</v>
      </c>
      <c r="D24" s="60">
        <f>IF(C$28=0,"_",ROUND(C24/C$28*100,2))</f>
        <v>0.25</v>
      </c>
      <c r="E24" s="61">
        <v>857668</v>
      </c>
      <c r="F24" s="60">
        <f>IF(E$28=0,"_",ROUND(E24/E$28*100,2))</f>
        <v>0.26</v>
      </c>
    </row>
    <row r="25" spans="1:10" ht="16.5" customHeight="1">
      <c r="A25" s="78"/>
      <c r="B25" s="59" t="s">
        <v>8</v>
      </c>
      <c r="C25" s="62"/>
      <c r="D25" s="60"/>
      <c r="E25" s="62"/>
      <c r="F25" s="60"/>
    </row>
    <row r="26" spans="1:10" ht="16.5" customHeight="1">
      <c r="A26" s="78"/>
      <c r="B26" s="80" t="s">
        <v>9</v>
      </c>
      <c r="C26" s="61">
        <v>96827</v>
      </c>
      <c r="D26" s="60">
        <f>IF(C$28=0,"_",ROUND(C26/C$28*100,2))</f>
        <v>0.03</v>
      </c>
      <c r="E26" s="61">
        <v>96189</v>
      </c>
      <c r="F26" s="60">
        <v>0.03</v>
      </c>
    </row>
    <row r="27" spans="1:10" ht="16.5" customHeight="1">
      <c r="A27" s="79"/>
      <c r="B27" s="81" t="s">
        <v>10</v>
      </c>
      <c r="C27" s="62"/>
      <c r="D27" s="69"/>
      <c r="E27" s="62"/>
      <c r="F27" s="69"/>
    </row>
    <row r="28" spans="1:10" ht="21" customHeight="1">
      <c r="A28" s="87" t="s">
        <v>31</v>
      </c>
      <c r="B28" s="88"/>
      <c r="C28" s="22">
        <f>SUM(C16:C27)</f>
        <v>289773294</v>
      </c>
      <c r="D28" s="21">
        <f>IF(C$28=0,"_",ROUND(C28/C$28*100,2))</f>
        <v>100</v>
      </c>
      <c r="E28" s="22">
        <f>SUM(E16:E27)</f>
        <v>335276764</v>
      </c>
      <c r="F28" s="21">
        <f>IF(E$28=0,"_",ROUND(E28/E$28*100,2))</f>
        <v>100</v>
      </c>
    </row>
    <row r="29" spans="1:10" ht="18" customHeight="1"/>
    <row r="30" spans="1:10">
      <c r="J30" s="85"/>
    </row>
    <row r="31" spans="1:10">
      <c r="J31" s="86"/>
    </row>
  </sheetData>
  <mergeCells count="65">
    <mergeCell ref="F6:F7"/>
    <mergeCell ref="D12:D13"/>
    <mergeCell ref="F10:F11"/>
    <mergeCell ref="J30:J31"/>
    <mergeCell ref="A28:B28"/>
    <mergeCell ref="C26:C27"/>
    <mergeCell ref="D26:D27"/>
    <mergeCell ref="E26:E27"/>
    <mergeCell ref="F26:F27"/>
    <mergeCell ref="B6:B7"/>
    <mergeCell ref="B8:B9"/>
    <mergeCell ref="B10:B11"/>
    <mergeCell ref="B22:B23"/>
    <mergeCell ref="D24:D25"/>
    <mergeCell ref="C20:C21"/>
    <mergeCell ref="D20:D21"/>
    <mergeCell ref="B24:B25"/>
    <mergeCell ref="B16:B17"/>
    <mergeCell ref="B18:B19"/>
    <mergeCell ref="B20:B21"/>
    <mergeCell ref="A16:A27"/>
    <mergeCell ref="C16:C17"/>
    <mergeCell ref="C18:C19"/>
    <mergeCell ref="B26:B27"/>
    <mergeCell ref="C12:C13"/>
    <mergeCell ref="C22:C23"/>
    <mergeCell ref="F12:F13"/>
    <mergeCell ref="E12:E13"/>
    <mergeCell ref="C24:C25"/>
    <mergeCell ref="B12:B13"/>
    <mergeCell ref="B14:B15"/>
    <mergeCell ref="E24:E25"/>
    <mergeCell ref="F24:F25"/>
    <mergeCell ref="F14:F15"/>
    <mergeCell ref="E14:E15"/>
    <mergeCell ref="D22:D23"/>
    <mergeCell ref="F8:F9"/>
    <mergeCell ref="E8:E9"/>
    <mergeCell ref="F22:F23"/>
    <mergeCell ref="D16:D17"/>
    <mergeCell ref="D18:D19"/>
    <mergeCell ref="E22:E23"/>
    <mergeCell ref="F20:F21"/>
    <mergeCell ref="E20:E21"/>
    <mergeCell ref="F18:F19"/>
    <mergeCell ref="E10:E11"/>
    <mergeCell ref="E18:E19"/>
    <mergeCell ref="F16:F17"/>
    <mergeCell ref="E16:E17"/>
    <mergeCell ref="D8:D9"/>
    <mergeCell ref="E6:E7"/>
    <mergeCell ref="A1:F1"/>
    <mergeCell ref="A2:F2"/>
    <mergeCell ref="A6:A15"/>
    <mergeCell ref="C6:C7"/>
    <mergeCell ref="D6:D7"/>
    <mergeCell ref="C10:C11"/>
    <mergeCell ref="D10:D11"/>
    <mergeCell ref="C14:C15"/>
    <mergeCell ref="D14:D15"/>
    <mergeCell ref="C8:C9"/>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46"/>
  <sheetViews>
    <sheetView workbookViewId="0">
      <selection sqref="A1:H1"/>
    </sheetView>
  </sheetViews>
  <sheetFormatPr defaultColWidth="9" defaultRowHeight="16.2"/>
  <cols>
    <col min="1" max="1" width="7.109375" style="32" customWidth="1"/>
    <col min="2" max="2" width="43.6640625" style="32" customWidth="1"/>
    <col min="3" max="4" width="27.77734375" style="32" customWidth="1"/>
    <col min="5" max="16384" width="9" style="32"/>
  </cols>
  <sheetData>
    <row r="1" spans="1:8" s="8" customFormat="1" ht="33" customHeight="1">
      <c r="A1" s="89" t="s">
        <v>79</v>
      </c>
      <c r="B1" s="89"/>
      <c r="C1" s="89"/>
      <c r="D1" s="89"/>
      <c r="E1" s="89"/>
      <c r="F1" s="89"/>
      <c r="G1" s="89"/>
      <c r="H1" s="89"/>
    </row>
    <row r="2" spans="1:8" ht="20.399999999999999" customHeight="1">
      <c r="A2" s="90" t="s">
        <v>66</v>
      </c>
      <c r="B2" s="90"/>
      <c r="C2" s="90"/>
      <c r="D2" s="90"/>
    </row>
    <row r="3" spans="1:8" ht="18.600000000000001" customHeight="1">
      <c r="D3" s="1" t="s">
        <v>34</v>
      </c>
    </row>
    <row r="4" spans="1:8" s="33" customFormat="1" ht="36" customHeight="1">
      <c r="A4" s="92" t="s">
        <v>35</v>
      </c>
      <c r="B4" s="92"/>
      <c r="C4" s="3" t="s">
        <v>36</v>
      </c>
      <c r="D4" s="3" t="s">
        <v>37</v>
      </c>
    </row>
    <row r="5" spans="1:8" s="33" customFormat="1" ht="30" customHeight="1">
      <c r="A5" s="34" t="s">
        <v>38</v>
      </c>
      <c r="B5" s="2" t="s">
        <v>67</v>
      </c>
      <c r="C5" s="6">
        <v>48456545</v>
      </c>
      <c r="D5" s="6">
        <v>82866067</v>
      </c>
    </row>
    <row r="6" spans="1:8" ht="30" customHeight="1">
      <c r="A6" s="34" t="s">
        <v>39</v>
      </c>
      <c r="B6" s="2" t="s">
        <v>68</v>
      </c>
      <c r="C6" s="6">
        <v>39918991</v>
      </c>
      <c r="D6" s="6">
        <v>39492478</v>
      </c>
    </row>
    <row r="7" spans="1:8" ht="30" customHeight="1">
      <c r="A7" s="34" t="s">
        <v>40</v>
      </c>
      <c r="B7" s="2" t="s">
        <v>69</v>
      </c>
      <c r="C7" s="6">
        <v>33665542</v>
      </c>
      <c r="D7" s="6">
        <v>22475429</v>
      </c>
    </row>
    <row r="8" spans="1:8" ht="30" customHeight="1">
      <c r="A8" s="34" t="s">
        <v>41</v>
      </c>
      <c r="B8" s="2" t="s">
        <v>70</v>
      </c>
      <c r="C8" s="6">
        <v>33127256</v>
      </c>
      <c r="D8" s="6">
        <v>52502333</v>
      </c>
    </row>
    <row r="9" spans="1:8" ht="30" customHeight="1">
      <c r="A9" s="34" t="s">
        <v>42</v>
      </c>
      <c r="B9" s="2" t="s">
        <v>71</v>
      </c>
      <c r="C9" s="6">
        <v>14581316</v>
      </c>
      <c r="D9" s="6">
        <v>7564967</v>
      </c>
    </row>
    <row r="10" spans="1:8" ht="30" customHeight="1">
      <c r="A10" s="34" t="s">
        <v>43</v>
      </c>
      <c r="B10" s="2" t="s">
        <v>45</v>
      </c>
      <c r="C10" s="6">
        <v>14381534</v>
      </c>
      <c r="D10" s="6">
        <v>10260991</v>
      </c>
    </row>
    <row r="11" spans="1:8" ht="30" customHeight="1">
      <c r="A11" s="34" t="s">
        <v>44</v>
      </c>
      <c r="B11" s="2" t="s">
        <v>72</v>
      </c>
      <c r="C11" s="6">
        <v>12193756</v>
      </c>
      <c r="D11" s="6">
        <v>9009400</v>
      </c>
    </row>
    <row r="12" spans="1:8" ht="30" customHeight="1">
      <c r="A12" s="34" t="s">
        <v>46</v>
      </c>
      <c r="B12" s="2" t="s">
        <v>73</v>
      </c>
      <c r="C12" s="6">
        <v>9624158</v>
      </c>
      <c r="D12" s="6">
        <v>4955873</v>
      </c>
    </row>
    <row r="13" spans="1:8" ht="30" customHeight="1">
      <c r="A13" s="34" t="s">
        <v>47</v>
      </c>
      <c r="B13" s="2" t="s">
        <v>74</v>
      </c>
      <c r="C13" s="6">
        <v>6540485</v>
      </c>
      <c r="D13" s="6">
        <v>27312927</v>
      </c>
    </row>
    <row r="14" spans="1:8" ht="30" customHeight="1">
      <c r="A14" s="34" t="s">
        <v>48</v>
      </c>
      <c r="B14" s="2" t="s">
        <v>75</v>
      </c>
      <c r="C14" s="6">
        <v>6231752</v>
      </c>
      <c r="D14" s="6">
        <v>7010870</v>
      </c>
    </row>
    <row r="15" spans="1:8" ht="30" customHeight="1">
      <c r="A15" s="92" t="s">
        <v>49</v>
      </c>
      <c r="B15" s="92"/>
      <c r="C15" s="6">
        <f>SUM(C5:C14)</f>
        <v>218721335</v>
      </c>
      <c r="D15" s="6">
        <f>SUM(D5:D14)</f>
        <v>263451335</v>
      </c>
    </row>
    <row r="16" spans="1:8" ht="15.75" customHeight="1">
      <c r="A16" s="7" t="s">
        <v>53</v>
      </c>
      <c r="B16" s="4" t="s">
        <v>59</v>
      </c>
      <c r="C16" s="4"/>
    </row>
    <row r="17" spans="2:5" ht="15.75" customHeight="1">
      <c r="B17" s="4" t="s">
        <v>60</v>
      </c>
      <c r="C17" s="4"/>
    </row>
    <row r="18" spans="2:5" ht="19.95" customHeight="1">
      <c r="B18" s="5" t="s">
        <v>61</v>
      </c>
      <c r="C18" s="5"/>
    </row>
    <row r="19" spans="2:5" ht="16.5" customHeight="1">
      <c r="B19" s="5" t="s">
        <v>62</v>
      </c>
      <c r="C19" s="5"/>
    </row>
    <row r="20" spans="2:5" ht="16.5" customHeight="1">
      <c r="B20" s="5" t="s">
        <v>63</v>
      </c>
      <c r="C20" s="5"/>
    </row>
    <row r="21" spans="2:5" ht="16.5" customHeight="1">
      <c r="B21" s="93"/>
      <c r="C21" s="93"/>
      <c r="D21" s="94"/>
      <c r="E21" s="94"/>
    </row>
    <row r="22" spans="2:5">
      <c r="B22" s="91"/>
      <c r="C22" s="91"/>
    </row>
    <row r="23" spans="2:5" ht="19.95" customHeight="1">
      <c r="B23" s="91"/>
      <c r="C23" s="91"/>
    </row>
    <row r="24" spans="2:5" ht="19.95" customHeight="1"/>
    <row r="25" spans="2:5" ht="19.95" customHeight="1"/>
    <row r="26" spans="2:5" ht="19.95" customHeight="1"/>
    <row r="27" spans="2:5" ht="19.95" customHeight="1"/>
    <row r="28" spans="2:5" ht="19.95" customHeight="1"/>
    <row r="29" spans="2:5" ht="19.95" customHeight="1"/>
    <row r="30" spans="2:5" ht="19.95" customHeight="1"/>
    <row r="31" spans="2:5" ht="19.95" customHeight="1"/>
    <row r="32" spans="2:5"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19.95" customHeight="1"/>
    <row r="44" ht="19.95" customHeight="1"/>
    <row r="45" ht="25.2" customHeight="1"/>
    <row r="46" ht="93.6" customHeight="1"/>
  </sheetData>
  <mergeCells count="8">
    <mergeCell ref="A1:D1"/>
    <mergeCell ref="E1:H1"/>
    <mergeCell ref="A2:D2"/>
    <mergeCell ref="B23:C23"/>
    <mergeCell ref="B22:C22"/>
    <mergeCell ref="A15:B15"/>
    <mergeCell ref="A4:B4"/>
    <mergeCell ref="B21:E21"/>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sqref="A1:H1"/>
    </sheetView>
  </sheetViews>
  <sheetFormatPr defaultColWidth="9" defaultRowHeight="16.2"/>
  <cols>
    <col min="1" max="1" width="7.109375" style="32" customWidth="1"/>
    <col min="2" max="2" width="43.6640625" style="32" customWidth="1"/>
    <col min="3" max="4" width="27.77734375" style="32" customWidth="1"/>
    <col min="5" max="5" width="0.109375" style="32" customWidth="1"/>
    <col min="6" max="6" width="9" style="32" hidden="1" customWidth="1"/>
    <col min="7" max="7" width="5" style="32" hidden="1" customWidth="1"/>
    <col min="8" max="16384" width="9" style="32"/>
  </cols>
  <sheetData>
    <row r="1" spans="1:7" s="8" customFormat="1" ht="33" customHeight="1">
      <c r="A1" s="89" t="s">
        <v>80</v>
      </c>
      <c r="B1" s="89"/>
      <c r="C1" s="89"/>
      <c r="D1" s="89"/>
      <c r="E1" s="89"/>
      <c r="F1" s="89"/>
      <c r="G1" s="89"/>
    </row>
    <row r="2" spans="1:7" ht="20.399999999999999" customHeight="1">
      <c r="A2" s="90" t="s">
        <v>81</v>
      </c>
      <c r="B2" s="90"/>
      <c r="C2" s="90"/>
      <c r="D2" s="90"/>
    </row>
    <row r="3" spans="1:7" ht="18.600000000000001" customHeight="1">
      <c r="D3" s="1" t="s">
        <v>82</v>
      </c>
    </row>
    <row r="4" spans="1:7" s="33" customFormat="1" ht="36" customHeight="1">
      <c r="A4" s="92" t="s">
        <v>83</v>
      </c>
      <c r="B4" s="92"/>
      <c r="C4" s="3" t="s">
        <v>84</v>
      </c>
      <c r="D4" s="3" t="s">
        <v>85</v>
      </c>
    </row>
    <row r="5" spans="1:7" s="33" customFormat="1" ht="30" customHeight="1">
      <c r="A5" s="34" t="s">
        <v>86</v>
      </c>
      <c r="B5" s="2" t="s">
        <v>87</v>
      </c>
      <c r="C5" s="6">
        <v>50929443</v>
      </c>
      <c r="D5" s="6">
        <v>83352827</v>
      </c>
    </row>
    <row r="6" spans="1:7" ht="30" customHeight="1">
      <c r="A6" s="34" t="s">
        <v>88</v>
      </c>
      <c r="B6" s="2" t="s">
        <v>89</v>
      </c>
      <c r="C6" s="6">
        <v>39728205</v>
      </c>
      <c r="D6" s="6">
        <v>39491183</v>
      </c>
    </row>
    <row r="7" spans="1:7" ht="30" customHeight="1">
      <c r="A7" s="34" t="s">
        <v>90</v>
      </c>
      <c r="B7" s="2" t="s">
        <v>91</v>
      </c>
      <c r="C7" s="6">
        <v>33920647</v>
      </c>
      <c r="D7" s="6">
        <v>22245020</v>
      </c>
    </row>
    <row r="8" spans="1:7" ht="30" customHeight="1">
      <c r="A8" s="34" t="s">
        <v>92</v>
      </c>
      <c r="B8" s="2" t="s">
        <v>93</v>
      </c>
      <c r="C8" s="6">
        <v>33009586</v>
      </c>
      <c r="D8" s="6">
        <v>59584532</v>
      </c>
    </row>
    <row r="9" spans="1:7" ht="30" customHeight="1">
      <c r="A9" s="34" t="s">
        <v>94</v>
      </c>
      <c r="B9" s="2" t="s">
        <v>95</v>
      </c>
      <c r="C9" s="6">
        <v>14333742</v>
      </c>
      <c r="D9" s="6">
        <v>7210462</v>
      </c>
    </row>
    <row r="10" spans="1:7" ht="30" customHeight="1">
      <c r="A10" s="34" t="s">
        <v>96</v>
      </c>
      <c r="B10" s="2" t="s">
        <v>97</v>
      </c>
      <c r="C10" s="6">
        <v>13928607</v>
      </c>
      <c r="D10" s="6">
        <v>11124932</v>
      </c>
    </row>
    <row r="11" spans="1:7" ht="30" customHeight="1">
      <c r="A11" s="34" t="s">
        <v>98</v>
      </c>
      <c r="B11" s="2" t="s">
        <v>99</v>
      </c>
      <c r="C11" s="6">
        <v>12244170</v>
      </c>
      <c r="D11" s="6">
        <v>9373699</v>
      </c>
    </row>
    <row r="12" spans="1:7" ht="30" customHeight="1">
      <c r="A12" s="34" t="s">
        <v>100</v>
      </c>
      <c r="B12" s="2" t="s">
        <v>101</v>
      </c>
      <c r="C12" s="6">
        <v>7625364</v>
      </c>
      <c r="D12" s="6">
        <v>4486056</v>
      </c>
    </row>
    <row r="13" spans="1:7" ht="30" customHeight="1">
      <c r="A13" s="34" t="s">
        <v>102</v>
      </c>
      <c r="B13" s="2" t="s">
        <v>103</v>
      </c>
      <c r="C13" s="6">
        <v>5821222</v>
      </c>
      <c r="D13" s="6">
        <v>6935688</v>
      </c>
    </row>
    <row r="14" spans="1:7" ht="30" customHeight="1">
      <c r="A14" s="34" t="s">
        <v>104</v>
      </c>
      <c r="B14" s="2" t="s">
        <v>105</v>
      </c>
      <c r="C14" s="6">
        <v>5510234</v>
      </c>
      <c r="D14" s="6">
        <v>26258960</v>
      </c>
    </row>
    <row r="15" spans="1:7" ht="30" customHeight="1">
      <c r="A15" s="92" t="s">
        <v>106</v>
      </c>
      <c r="B15" s="92"/>
      <c r="C15" s="6">
        <f>SUM(C5:C14)</f>
        <v>217051220</v>
      </c>
      <c r="D15" s="6">
        <f>SUM(D5:D14)</f>
        <v>270063359</v>
      </c>
    </row>
    <row r="16" spans="1:7" ht="15.75" customHeight="1">
      <c r="A16" s="7" t="s">
        <v>107</v>
      </c>
      <c r="B16" s="4" t="s">
        <v>108</v>
      </c>
      <c r="C16" s="4"/>
    </row>
    <row r="17" spans="2:5" ht="15.75" customHeight="1">
      <c r="B17" s="4" t="s">
        <v>109</v>
      </c>
      <c r="C17" s="4"/>
    </row>
    <row r="18" spans="2:5" ht="19.95" customHeight="1">
      <c r="B18" s="5" t="s">
        <v>110</v>
      </c>
      <c r="C18" s="5"/>
    </row>
    <row r="19" spans="2:5" ht="16.5" customHeight="1">
      <c r="B19" s="5" t="s">
        <v>111</v>
      </c>
      <c r="C19" s="5"/>
    </row>
    <row r="20" spans="2:5" ht="16.5" customHeight="1">
      <c r="B20" s="5" t="s">
        <v>112</v>
      </c>
      <c r="C20" s="5"/>
    </row>
    <row r="21" spans="2:5" ht="16.5" customHeight="1">
      <c r="B21" s="32" t="s">
        <v>113</v>
      </c>
      <c r="D21" s="38"/>
      <c r="E21" s="38"/>
    </row>
    <row r="22" spans="2:5">
      <c r="B22" s="91"/>
      <c r="C22" s="91"/>
    </row>
    <row r="23" spans="2:5" ht="19.95" customHeight="1">
      <c r="B23" s="91"/>
      <c r="C23" s="91"/>
    </row>
    <row r="24" spans="2:5" ht="19.95" customHeight="1"/>
    <row r="25" spans="2:5" ht="19.95" customHeight="1"/>
    <row r="26" spans="2:5" ht="19.95" customHeight="1"/>
    <row r="27" spans="2:5" ht="19.95" customHeight="1"/>
    <row r="28" spans="2:5" ht="19.95" customHeight="1"/>
    <row r="29" spans="2:5" ht="19.95" customHeight="1"/>
    <row r="30" spans="2:5" ht="19.95" customHeight="1"/>
    <row r="31" spans="2:5" ht="19.95" customHeight="1"/>
    <row r="32" spans="2:5"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19.95" customHeight="1"/>
    <row r="44" ht="19.95" customHeight="1"/>
    <row r="45" ht="25.2" customHeight="1"/>
    <row r="46" ht="93.6" customHeight="1"/>
  </sheetData>
  <mergeCells count="7">
    <mergeCell ref="B22:C22"/>
    <mergeCell ref="B23:C23"/>
    <mergeCell ref="A1:D1"/>
    <mergeCell ref="E1:G1"/>
    <mergeCell ref="A2:D2"/>
    <mergeCell ref="A4:B4"/>
    <mergeCell ref="A15:B15"/>
  </mergeCells>
  <phoneticPr fontId="1" type="noConversion"/>
  <printOptions horizontalCentered="1"/>
  <pageMargins left="0.59055118110236227" right="0.59055118110236227" top="0.59055118110236227" bottom="0.39370078740157483" header="0" footer="0"/>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5</vt:i4>
      </vt:variant>
    </vt:vector>
  </HeadingPairs>
  <TitlesOfParts>
    <vt:vector size="10" baseType="lpstr">
      <vt:lpstr>附表1</vt:lpstr>
      <vt:lpstr>附表2</vt:lpstr>
      <vt:lpstr>附表3</vt:lpstr>
      <vt:lpstr>附表4</vt:lpstr>
      <vt:lpstr>附表5</vt:lpstr>
      <vt:lpstr>附表1!Print_Area</vt:lpstr>
      <vt:lpstr>附表2!Print_Area</vt:lpstr>
      <vt:lpstr>附表3!Print_Area</vt:lpstr>
      <vt:lpstr>附表4!Print_Area</vt:lpstr>
      <vt:lpstr>附表5!Print_Area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陳勝傑</cp:lastModifiedBy>
  <cp:lastPrinted>2015-09-18T05:57:21Z</cp:lastPrinted>
  <dcterms:created xsi:type="dcterms:W3CDTF">2005-01-04T07:49:27Z</dcterms:created>
  <dcterms:modified xsi:type="dcterms:W3CDTF">2015-09-18T05:57:26Z</dcterms:modified>
</cp:coreProperties>
</file>