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2" i="1" l="1"/>
  <c r="R112" i="1"/>
  <c r="O112" i="1"/>
  <c r="L112" i="1"/>
  <c r="I112" i="1"/>
  <c r="P112" i="1" l="1"/>
  <c r="P111" i="1"/>
  <c r="M112" i="1"/>
  <c r="M111" i="1"/>
  <c r="J112" i="1"/>
  <c r="J111" i="1"/>
  <c r="G112" i="1"/>
  <c r="G111" i="1"/>
  <c r="F111" i="1"/>
  <c r="R110" i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1" i="1" l="1"/>
  <c r="E112" i="1"/>
  <c r="D111" i="1"/>
  <c r="D112" i="1"/>
  <c r="R111" i="1"/>
  <c r="L111" i="1"/>
  <c r="R105" i="1"/>
  <c r="Q105" i="1"/>
  <c r="O105" i="1"/>
  <c r="N105" i="1"/>
  <c r="L105" i="1"/>
  <c r="K105" i="1"/>
  <c r="I105" i="1"/>
  <c r="H105" i="1"/>
  <c r="I111" i="1" l="1"/>
  <c r="O111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<sst xmlns="http://schemas.openxmlformats.org/spreadsheetml/2006/main" count="269" uniqueCount="119">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</sst>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4"/>
  <sheetViews>
    <sheetView showGridLines="0" tabSelected="1" topLeftCell="A49" zoomScale="118" zoomScaleNormal="118" workbookViewId="0">
      <selection activeCell="H114" sqref="H11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7" t="s">
        <v>2</v>
      </c>
      <c r="E3" s="67"/>
      <c r="F3" s="5" t="s">
        <v>3</v>
      </c>
      <c r="G3" s="67" t="s">
        <v>4</v>
      </c>
      <c r="H3" s="67"/>
      <c r="I3" s="67"/>
      <c r="J3" s="67"/>
      <c r="K3" s="67"/>
      <c r="L3" s="67"/>
      <c r="M3" s="68" t="s">
        <v>5</v>
      </c>
      <c r="N3" s="68"/>
      <c r="O3" s="68"/>
      <c r="P3" s="68"/>
      <c r="Q3" s="68"/>
      <c r="R3" s="6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9" t="s">
        <v>11</v>
      </c>
      <c r="I4" s="69"/>
      <c r="J4" s="12" t="s">
        <v>12</v>
      </c>
      <c r="K4" s="70" t="s">
        <v>11</v>
      </c>
      <c r="L4" s="70"/>
      <c r="M4" s="10" t="s">
        <v>10</v>
      </c>
      <c r="N4" s="71" t="s">
        <v>11</v>
      </c>
      <c r="O4" s="71"/>
      <c r="P4" s="12" t="s">
        <v>12</v>
      </c>
      <c r="Q4" s="72" t="s">
        <v>11</v>
      </c>
      <c r="R4" s="7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116</v>
      </c>
      <c r="C107" s="54"/>
      <c r="D107" s="23">
        <v>7.0000000000000007E-2</v>
      </c>
      <c r="E107" s="31">
        <v>0.22</v>
      </c>
      <c r="F107" s="34" t="s">
        <v>94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81</v>
      </c>
      <c r="C109" s="54"/>
      <c r="D109" s="23">
        <v>0.09</v>
      </c>
      <c r="E109" s="31">
        <v>0.23</v>
      </c>
      <c r="F109" s="34" t="s">
        <v>107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82</v>
      </c>
      <c r="C110" s="54"/>
      <c r="D110" s="23">
        <v>0.08</v>
      </c>
      <c r="E110" s="31">
        <v>0.27</v>
      </c>
      <c r="F110" s="34" t="s">
        <v>100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" customHeight="1" x14ac:dyDescent="0.25">
      <c r="A111" s="1"/>
      <c r="B111" s="64" t="s">
        <v>117</v>
      </c>
      <c r="C111" s="64"/>
      <c r="D111" s="23">
        <f>M111 / G111*100</f>
        <v>7.7168776913248915E-2</v>
      </c>
      <c r="E111" s="31">
        <f>P111/J111*100</f>
        <v>0.24609064965113678</v>
      </c>
      <c r="F111" s="25">
        <f>20+16+22+19+21</f>
        <v>98</v>
      </c>
      <c r="G111" s="35">
        <f>G105+G106+G107+G109+G110</f>
        <v>29585800</v>
      </c>
      <c r="H111" s="61"/>
      <c r="I111" s="36">
        <f>(G111-G112)/G112*100</f>
        <v>-1.4883267905947855</v>
      </c>
      <c r="J111" s="37">
        <f>J105+J106+J107+J109+J110</f>
        <v>5749101</v>
      </c>
      <c r="K111" s="61"/>
      <c r="L111" s="36">
        <f>(J111-J112)/J112*100</f>
        <v>3.2600060672494795</v>
      </c>
      <c r="M111" s="35">
        <f>M105+M106+M107+M109+M110</f>
        <v>22831</v>
      </c>
      <c r="N111" s="61"/>
      <c r="O111" s="36">
        <f>(M111-M112)/M112*100</f>
        <v>-27.516032763985017</v>
      </c>
      <c r="P111" s="37">
        <f>P105+P106+P107+P109+P110</f>
        <v>14148</v>
      </c>
      <c r="Q111" s="61"/>
      <c r="R111" s="39">
        <f>(P111-P112)/P112*100</f>
        <v>-20.198544757177505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thickBot="1" x14ac:dyDescent="0.3">
      <c r="A112" s="1"/>
      <c r="B112" s="65" t="s">
        <v>118</v>
      </c>
      <c r="C112" s="65"/>
      <c r="D112" s="55">
        <f>M112/G112*100</f>
        <v>0.10487871488179619</v>
      </c>
      <c r="E112" s="56">
        <f>P112/J112*100</f>
        <v>0.318431811785228</v>
      </c>
      <c r="F112" s="57">
        <f>17+20+22+20+20</f>
        <v>99</v>
      </c>
      <c r="G112" s="58">
        <f>G89+G90+G91+G93+G94</f>
        <v>30032786</v>
      </c>
      <c r="H112" s="59"/>
      <c r="I112" s="62">
        <f>(G112-35924283)/35924283*100</f>
        <v>-16.399762244384945</v>
      </c>
      <c r="J112" s="60">
        <f>J89+J90+J91+J93+J94</f>
        <v>5567597</v>
      </c>
      <c r="K112" s="59"/>
      <c r="L112" s="62">
        <f>(J112-6258978)/6258978*100</f>
        <v>-11.046228313951575</v>
      </c>
      <c r="M112" s="58">
        <f>M89+M90+M91+M93+M94</f>
        <v>31498</v>
      </c>
      <c r="N112" s="59"/>
      <c r="O112" s="62">
        <f>(M112-42721)/42721*100</f>
        <v>-26.270452470681864</v>
      </c>
      <c r="P112" s="60">
        <f>P89+P90+P91+P93+P94</f>
        <v>17729</v>
      </c>
      <c r="Q112" s="59"/>
      <c r="R112" s="63">
        <f>(P112-23035)/23035*100</f>
        <v>-23.034512698068159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B113" s="44"/>
      <c r="C113" s="44"/>
      <c r="D113" s="31"/>
      <c r="E113" s="31"/>
      <c r="F113" s="45"/>
      <c r="G113" s="46"/>
      <c r="H113" s="47"/>
      <c r="I113" s="47"/>
      <c r="J113" s="46"/>
      <c r="K113" s="47"/>
      <c r="L113" s="47"/>
      <c r="M113" s="46"/>
      <c r="N113" s="47"/>
      <c r="O113" s="47"/>
      <c r="P113" s="46"/>
      <c r="Q113" s="47"/>
      <c r="R113" s="4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B114" s="48" t="s">
        <v>62</v>
      </c>
      <c r="C114" s="49" t="s">
        <v>63</v>
      </c>
      <c r="D114" s="50"/>
      <c r="E114" s="51"/>
      <c r="F114" s="51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9.75" customHeight="1" x14ac:dyDescent="0.25">
      <c r="A115" s="1"/>
      <c r="B115" s="48" t="s">
        <v>64</v>
      </c>
      <c r="C115" s="49" t="s">
        <v>65</v>
      </c>
      <c r="D115" s="50"/>
      <c r="E115" s="51"/>
      <c r="F115" s="51"/>
      <c r="G115" s="51"/>
      <c r="H115" s="51"/>
      <c r="I115" s="51"/>
      <c r="J115" s="53"/>
      <c r="K115" s="53"/>
      <c r="L115" s="53"/>
      <c r="M115" s="53"/>
      <c r="N115" s="53"/>
      <c r="O115" s="53"/>
      <c r="P115" s="53"/>
      <c r="Q115" s="53"/>
      <c r="R115" s="53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x14ac:dyDescent="0.25">
      <c r="A116" s="1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5.25" customHeight="1" x14ac:dyDescent="0.25">
      <c r="A119" s="1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x14ac:dyDescent="0.25">
      <c r="A120" s="1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8" customHeight="1" x14ac:dyDescent="0.25"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 x14ac:dyDescent="0.25"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5.75" customHeight="1" x14ac:dyDescent="0.25"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0.15" customHeight="1" x14ac:dyDescent="0.25"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5.75" customHeight="1" x14ac:dyDescent="0.25"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30" ht="7.15" customHeight="1" x14ac:dyDescent="0.25"/>
    <row r="131" ht="15.75" customHeight="1" x14ac:dyDescent="0.25"/>
    <row r="132" ht="17.649999999999999" customHeight="1" x14ac:dyDescent="0.25"/>
    <row r="133" ht="17.100000000000001" customHeight="1" x14ac:dyDescent="0.25"/>
    <row r="134" ht="7.7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8.65" customHeight="1" x14ac:dyDescent="0.25"/>
    <row r="139" ht="14.25" customHeight="1" x14ac:dyDescent="0.25"/>
    <row r="140" ht="16.5" customHeight="1" x14ac:dyDescent="0.25"/>
    <row r="141" ht="12.75" customHeight="1" x14ac:dyDescent="0.25"/>
    <row r="142" ht="11.1" customHeight="1" x14ac:dyDescent="0.25"/>
    <row r="143" ht="10.7" customHeight="1" x14ac:dyDescent="0.25"/>
    <row r="144" ht="14.1" customHeight="1" x14ac:dyDescent="0.25"/>
  </sheetData>
  <mergeCells count="10">
    <mergeCell ref="B111:C111"/>
    <mergeCell ref="B112:C112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2021-05-19T08:12:07Z</cp:lastPrinted>
  <dcterms:created xsi:type="dcterms:W3CDTF">1998-09-21T15:00:50Z</dcterms:created>
  <dcterms:modified xsi:type="dcterms:W3CDTF">2021-06-17T08:21:14Z</dcterms:modified>
  <dc:language>zh-TW</dc:language>
</cp:coreProperties>
</file>