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李青萍-退票新聞稿\新聞稿及退票資料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8" i="1" l="1"/>
  <c r="O108" i="1"/>
  <c r="L108" i="1"/>
  <c r="I108" i="1"/>
  <c r="E108" i="1" l="1"/>
  <c r="E107" i="1"/>
  <c r="D108" i="1"/>
  <c r="D107" i="1"/>
  <c r="F108" i="1" l="1"/>
  <c r="F107" i="1"/>
  <c r="P108" i="1"/>
  <c r="P107" i="1"/>
  <c r="M108" i="1"/>
  <c r="M107" i="1"/>
  <c r="J108" i="1"/>
  <c r="J107" i="1"/>
  <c r="G108" i="1"/>
  <c r="G107" i="1"/>
  <c r="R106" i="1"/>
  <c r="Q106" i="1"/>
  <c r="O106" i="1"/>
  <c r="N106" i="1"/>
  <c r="L106" i="1"/>
  <c r="K106" i="1"/>
  <c r="I106" i="1"/>
  <c r="H106" i="1"/>
  <c r="R107" i="1" l="1"/>
  <c r="L107" i="1"/>
  <c r="R105" i="1"/>
  <c r="Q105" i="1"/>
  <c r="O105" i="1"/>
  <c r="N105" i="1"/>
  <c r="L105" i="1"/>
  <c r="K105" i="1"/>
  <c r="I105" i="1"/>
  <c r="H105" i="1"/>
  <c r="I107" i="1" l="1"/>
  <c r="O107" i="1"/>
  <c r="R103" i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<sst xmlns="http://schemas.openxmlformats.org/spreadsheetml/2006/main" count="263" uniqueCount="118">
  <si>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</si>
  <si>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</si>
  <si>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</si>
  <si>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</si>
  <si>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</si>
  <si>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存  款  不  足  退  票</t>
  </si>
  <si>
    <t>年月</t>
  </si>
  <si>
    <t>張數比率</t>
  </si>
  <si>
    <t>金額比率</t>
  </si>
  <si>
    <r>
      <rPr>
        <sz val="11"/>
        <rFont val="微軟正黑體"/>
        <family val="2"/>
        <charset val="136"/>
      </rP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</si>
  <si>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</si>
  <si>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</si>
  <si>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</si>
  <si>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</si>
  <si>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</si>
  <si>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</si>
  <si>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</si>
  <si>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</si>
  <si>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</si>
  <si>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</si>
  <si>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</si>
  <si>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</si>
  <si>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</si>
  <si>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</si>
  <si>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</si>
  <si>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</si>
  <si>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</si>
  <si>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</si>
  <si>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</si>
  <si>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</si>
  <si>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</si>
  <si>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</si>
  <si>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</si>
  <si>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</si>
  <si>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</si>
  <si>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</si>
  <si>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</si>
  <si>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</si>
  <si>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</si>
  <si>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</si>
  <si>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</si>
  <si>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</si>
  <si>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</si>
  <si>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</si>
  <si>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</si>
  <si>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</si>
  <si>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</si>
  <si>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</si>
  <si>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</si>
  <si>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</si>
  <si>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</si>
  <si>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</si>
  <si>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</si>
  <si>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</si>
  <si>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</si>
  <si>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</si>
  <si>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</si>
  <si>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</si>
  <si>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</si>
  <si>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</si>
  <si>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</si>
  <si>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</si>
  <si>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</si>
  <si>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</si>
  <si>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</si>
  <si>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</si>
  <si>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</si>
  <si>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</si>
  <si>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</si>
  <si>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</si>
  <si>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</si>
  <si>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</si>
  <si>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</si>
  <si>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</si>
  <si>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</si>
  <si>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</si>
  <si>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</si>
  <si>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</si>
  <si>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</si>
  <si>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</si>
  <si>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</si>
  <si>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</si>
  <si>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</si>
  <si>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</si>
  <si>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</si>
  <si>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</si>
  <si>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</si>
  <si>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</si>
  <si>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</si>
  <si>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</si>
  <si>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</si>
  <si>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</si>
  <si>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</si>
  <si>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</si>
  <si>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</si>
  <si>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</si>
  <si>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</si>
  <si>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</si>
  <si>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</si>
  <si>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</si>
  <si>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</si>
  <si>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</si>
  <si>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</si>
  <si>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</si>
  <si>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</si>
  <si>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</si>
  <si>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</si>
  <si>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</si>
  <si>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</si>
  <si>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</si>
  <si>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</si>
  <si>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</si>
  <si>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</si>
  <si>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</si>
  <si>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</si>
  <si>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</si>
  <si>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1-2</t>
    </r>
    <r>
      <rPr>
        <sz val="11"/>
        <rFont val="標楷體"/>
        <family val="4"/>
        <charset val="136"/>
      </rPr>
      <t>月</t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</si>
  <si>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1-2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</si>
</sst>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5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微軟正黑體"/>
      <family val="2"/>
      <charset val="136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7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176" fontId="6" fillId="0" borderId="27" xfId="0" applyNumberFormat="1" applyFont="1" applyBorder="1" applyAlignment="1">
      <alignment vertical="center"/>
    </xf>
    <xf numFmtId="176" fontId="6" fillId="0" borderId="28" xfId="0" applyNumberFormat="1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177" fontId="6" fillId="0" borderId="27" xfId="0" applyNumberFormat="1" applyFont="1" applyBorder="1" applyAlignment="1">
      <alignment vertical="center"/>
    </xf>
    <xf numFmtId="178" fontId="13" fillId="0" borderId="30" xfId="0" applyNumberFormat="1" applyFont="1" applyBorder="1" applyAlignment="1">
      <alignment vertical="center"/>
    </xf>
    <xf numFmtId="177" fontId="6" fillId="0" borderId="30" xfId="0" applyNumberFormat="1" applyFont="1" applyBorder="1" applyAlignment="1">
      <alignment vertical="center"/>
    </xf>
    <xf numFmtId="178" fontId="14" fillId="0" borderId="21" xfId="0" applyNumberFormat="1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8" fontId="6" fillId="0" borderId="30" xfId="0" applyNumberFormat="1" applyFont="1" applyBorder="1" applyAlignment="1">
      <alignment vertical="center"/>
    </xf>
    <xf numFmtId="178" fontId="6" fillId="0" borderId="31" xfId="0" applyNumberFormat="1" applyFont="1" applyBorder="1" applyAlignment="1">
      <alignment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0"/>
  <sheetViews>
    <sheetView showGridLines="0" tabSelected="1" zoomScale="118" zoomScaleNormal="118" workbookViewId="0">
      <selection activeCell="L113" sqref="L113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65" t="s">
        <v>2</v>
      </c>
      <c r="E3" s="65"/>
      <c r="F3" s="5" t="s">
        <v>3</v>
      </c>
      <c r="G3" s="65" t="s">
        <v>4</v>
      </c>
      <c r="H3" s="65"/>
      <c r="I3" s="65"/>
      <c r="J3" s="65"/>
      <c r="K3" s="65"/>
      <c r="L3" s="65"/>
      <c r="M3" s="66" t="s">
        <v>5</v>
      </c>
      <c r="N3" s="66"/>
      <c r="O3" s="66"/>
      <c r="P3" s="66"/>
      <c r="Q3" s="66"/>
      <c r="R3" s="66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6</v>
      </c>
      <c r="C4" s="9"/>
      <c r="D4" s="10" t="s">
        <v>7</v>
      </c>
      <c r="E4" s="9" t="s">
        <v>8</v>
      </c>
      <c r="F4" s="11" t="s">
        <v>9</v>
      </c>
      <c r="G4" s="12" t="s">
        <v>10</v>
      </c>
      <c r="H4" s="67" t="s">
        <v>11</v>
      </c>
      <c r="I4" s="67"/>
      <c r="J4" s="12" t="s">
        <v>12</v>
      </c>
      <c r="K4" s="68" t="s">
        <v>11</v>
      </c>
      <c r="L4" s="68"/>
      <c r="M4" s="10" t="s">
        <v>10</v>
      </c>
      <c r="N4" s="69" t="s">
        <v>11</v>
      </c>
      <c r="O4" s="69"/>
      <c r="P4" s="12" t="s">
        <v>12</v>
      </c>
      <c r="Q4" s="70" t="s">
        <v>11</v>
      </c>
      <c r="R4" s="70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13</v>
      </c>
      <c r="I5" s="19" t="s">
        <v>14</v>
      </c>
      <c r="J5" s="19"/>
      <c r="K5" s="14" t="s">
        <v>13</v>
      </c>
      <c r="L5" s="16" t="s">
        <v>14</v>
      </c>
      <c r="M5" s="17"/>
      <c r="N5" s="14" t="s">
        <v>13</v>
      </c>
      <c r="O5" s="19" t="s">
        <v>14</v>
      </c>
      <c r="P5" s="19"/>
      <c r="Q5" s="14" t="s">
        <v>13</v>
      </c>
      <c r="R5" s="20" t="s">
        <v>14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25" customHeight="1" x14ac:dyDescent="0.25">
      <c r="B6" s="21" t="s">
        <v>15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16</v>
      </c>
      <c r="I6" s="28">
        <v>-2.0054122123718399</v>
      </c>
      <c r="J6" s="29">
        <v>37975255</v>
      </c>
      <c r="K6" s="27" t="s">
        <v>16</v>
      </c>
      <c r="L6" s="30">
        <v>-7.0031872407907301</v>
      </c>
      <c r="M6" s="26">
        <v>1491575</v>
      </c>
      <c r="N6" s="27" t="s">
        <v>16</v>
      </c>
      <c r="O6" s="28">
        <v>-4.3719963481748598</v>
      </c>
      <c r="P6" s="29">
        <v>287774</v>
      </c>
      <c r="Q6" s="27" t="s">
        <v>16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25" customHeight="1" x14ac:dyDescent="0.25">
      <c r="B7" s="21" t="s">
        <v>17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16</v>
      </c>
      <c r="I7" s="28">
        <f t="shared" ref="I7:I17" si="0">(G7-G6)/G6*100</f>
        <v>-5.0828358146036905</v>
      </c>
      <c r="J7" s="29">
        <v>31985029</v>
      </c>
      <c r="K7" s="27" t="s">
        <v>16</v>
      </c>
      <c r="L7" s="30">
        <f t="shared" ref="L7:L17" si="1">(J7-J6)/J6*100</f>
        <v>-15.774024427222411</v>
      </c>
      <c r="M7" s="26">
        <v>994301</v>
      </c>
      <c r="N7" s="27" t="s">
        <v>16</v>
      </c>
      <c r="O7" s="28">
        <f t="shared" ref="O7:O17" si="2">(M7-M6)/M6*100</f>
        <v>-33.338853225617214</v>
      </c>
      <c r="P7" s="29">
        <v>177583</v>
      </c>
      <c r="Q7" s="27" t="s">
        <v>16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25" customHeight="1" x14ac:dyDescent="0.25">
      <c r="B8" s="21" t="s">
        <v>18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16</v>
      </c>
      <c r="I8" s="28">
        <f t="shared" si="0"/>
        <v>-2.7310363977981229</v>
      </c>
      <c r="J8" s="29">
        <v>28227955</v>
      </c>
      <c r="K8" s="27" t="s">
        <v>16</v>
      </c>
      <c r="L8" s="30">
        <f t="shared" si="1"/>
        <v>-11.746351707231529</v>
      </c>
      <c r="M8" s="26">
        <v>746108</v>
      </c>
      <c r="N8" s="27" t="s">
        <v>16</v>
      </c>
      <c r="O8" s="28">
        <f t="shared" si="2"/>
        <v>-24.961555907114647</v>
      </c>
      <c r="P8" s="29">
        <v>139949</v>
      </c>
      <c r="Q8" s="27" t="s">
        <v>16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25" customHeight="1" x14ac:dyDescent="0.25">
      <c r="B9" s="21" t="s">
        <v>19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16</v>
      </c>
      <c r="I9" s="28">
        <f t="shared" si="0"/>
        <v>0.81450746651684902</v>
      </c>
      <c r="J9" s="29">
        <v>26597340</v>
      </c>
      <c r="K9" s="27" t="s">
        <v>16</v>
      </c>
      <c r="L9" s="30">
        <f t="shared" si="1"/>
        <v>-5.776596285490748</v>
      </c>
      <c r="M9" s="26">
        <v>619845</v>
      </c>
      <c r="N9" s="27" t="s">
        <v>16</v>
      </c>
      <c r="O9" s="28">
        <f t="shared" si="2"/>
        <v>-16.922885158716969</v>
      </c>
      <c r="P9" s="29">
        <v>142138</v>
      </c>
      <c r="Q9" s="27" t="s">
        <v>16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25" customHeight="1" x14ac:dyDescent="0.25">
      <c r="B10" s="21" t="s">
        <v>20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16</v>
      </c>
      <c r="I10" s="28">
        <f t="shared" si="0"/>
        <v>-3.1930492088075706</v>
      </c>
      <c r="J10" s="29">
        <v>23961673</v>
      </c>
      <c r="K10" s="27" t="s">
        <v>16</v>
      </c>
      <c r="L10" s="30">
        <f t="shared" si="1"/>
        <v>-9.9095135077417513</v>
      </c>
      <c r="M10" s="26">
        <v>620817</v>
      </c>
      <c r="N10" s="27" t="s">
        <v>16</v>
      </c>
      <c r="O10" s="28">
        <f t="shared" si="2"/>
        <v>0.15681339689761151</v>
      </c>
      <c r="P10" s="29">
        <v>139687</v>
      </c>
      <c r="Q10" s="27" t="s">
        <v>16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25" customHeight="1" x14ac:dyDescent="0.25">
      <c r="B11" s="21" t="s">
        <v>21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16</v>
      </c>
      <c r="I11" s="28">
        <f t="shared" si="0"/>
        <v>-3.4538706732990678</v>
      </c>
      <c r="J11" s="29">
        <v>23879346</v>
      </c>
      <c r="K11" s="27" t="s">
        <v>16</v>
      </c>
      <c r="L11" s="30">
        <f t="shared" si="1"/>
        <v>-0.34357784617125858</v>
      </c>
      <c r="M11" s="26">
        <v>727209</v>
      </c>
      <c r="N11" s="27" t="s">
        <v>16</v>
      </c>
      <c r="O11" s="28">
        <f t="shared" si="2"/>
        <v>17.137417306549274</v>
      </c>
      <c r="P11" s="29">
        <v>152312</v>
      </c>
      <c r="Q11" s="27" t="s">
        <v>16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25" customHeight="1" x14ac:dyDescent="0.25">
      <c r="B12" s="21" t="s">
        <v>22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16</v>
      </c>
      <c r="I12" s="28">
        <f t="shared" si="0"/>
        <v>-3.0809008463820344</v>
      </c>
      <c r="J12" s="29">
        <v>22526892</v>
      </c>
      <c r="K12" s="27" t="s">
        <v>16</v>
      </c>
      <c r="L12" s="30">
        <f t="shared" si="1"/>
        <v>-5.6636978248901793</v>
      </c>
      <c r="M12" s="26">
        <v>625228</v>
      </c>
      <c r="N12" s="27" t="s">
        <v>16</v>
      </c>
      <c r="O12" s="28">
        <f t="shared" si="2"/>
        <v>-14.023616319379986</v>
      </c>
      <c r="P12" s="29">
        <v>143319</v>
      </c>
      <c r="Q12" s="27" t="s">
        <v>16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25" customHeight="1" x14ac:dyDescent="0.25">
      <c r="B13" s="21" t="s">
        <v>23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16</v>
      </c>
      <c r="I13" s="28">
        <f t="shared" si="0"/>
        <v>-6.8788793975034093</v>
      </c>
      <c r="J13" s="29">
        <v>20581258</v>
      </c>
      <c r="K13" s="27" t="s">
        <v>16</v>
      </c>
      <c r="L13" s="30">
        <f t="shared" si="1"/>
        <v>-8.6369393523083424</v>
      </c>
      <c r="M13" s="26">
        <v>511639</v>
      </c>
      <c r="N13" s="27" t="s">
        <v>16</v>
      </c>
      <c r="O13" s="28">
        <f t="shared" si="2"/>
        <v>-18.167612454976425</v>
      </c>
      <c r="P13" s="29">
        <v>136783</v>
      </c>
      <c r="Q13" s="27" t="s">
        <v>16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25" customHeight="1" x14ac:dyDescent="0.25">
      <c r="B14" s="21" t="s">
        <v>24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16</v>
      </c>
      <c r="I14" s="28">
        <f t="shared" si="0"/>
        <v>-9.7383580283852549</v>
      </c>
      <c r="J14" s="29">
        <v>17687308</v>
      </c>
      <c r="K14" s="27" t="s">
        <v>16</v>
      </c>
      <c r="L14" s="30">
        <f t="shared" si="1"/>
        <v>-14.061093835955024</v>
      </c>
      <c r="M14" s="26">
        <v>360291</v>
      </c>
      <c r="N14" s="27" t="s">
        <v>16</v>
      </c>
      <c r="O14" s="28">
        <f t="shared" si="2"/>
        <v>-29.581013175305245</v>
      </c>
      <c r="P14" s="29">
        <v>93370</v>
      </c>
      <c r="Q14" s="27" t="s">
        <v>16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25" customHeight="1" x14ac:dyDescent="0.25">
      <c r="B15" s="21" t="s">
        <v>25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16</v>
      </c>
      <c r="I15" s="28">
        <f t="shared" si="0"/>
        <v>0.79605690799883955</v>
      </c>
      <c r="J15" s="29">
        <v>19008366</v>
      </c>
      <c r="K15" s="27" t="s">
        <v>16</v>
      </c>
      <c r="L15" s="30">
        <f t="shared" si="1"/>
        <v>7.4689602284304657</v>
      </c>
      <c r="M15" s="26">
        <v>228061</v>
      </c>
      <c r="N15" s="27" t="s">
        <v>16</v>
      </c>
      <c r="O15" s="28">
        <f t="shared" si="2"/>
        <v>-36.700889003610968</v>
      </c>
      <c r="P15" s="29">
        <v>62584</v>
      </c>
      <c r="Q15" s="27" t="s">
        <v>16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25" customHeight="1" x14ac:dyDescent="0.25">
      <c r="B16" s="21" t="s">
        <v>26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16</v>
      </c>
      <c r="I16" s="28">
        <f t="shared" si="0"/>
        <v>-3.9237430825252981</v>
      </c>
      <c r="J16" s="29">
        <v>19193503</v>
      </c>
      <c r="K16" s="27" t="s">
        <v>16</v>
      </c>
      <c r="L16" s="30">
        <f t="shared" si="1"/>
        <v>0.97397640596777224</v>
      </c>
      <c r="M16" s="26">
        <v>200365</v>
      </c>
      <c r="N16" s="27" t="s">
        <v>16</v>
      </c>
      <c r="O16" s="28">
        <f t="shared" si="2"/>
        <v>-12.144119336493308</v>
      </c>
      <c r="P16" s="29">
        <v>69827</v>
      </c>
      <c r="Q16" s="27" t="s">
        <v>16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25" customHeight="1" x14ac:dyDescent="0.25">
      <c r="B17" s="21" t="s">
        <v>27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16</v>
      </c>
      <c r="I17" s="28">
        <f t="shared" si="0"/>
        <v>-2.4574418581988824</v>
      </c>
      <c r="J17" s="29">
        <v>18270221</v>
      </c>
      <c r="K17" s="27" t="s">
        <v>16</v>
      </c>
      <c r="L17" s="30">
        <f t="shared" si="1"/>
        <v>-4.8103881818759193</v>
      </c>
      <c r="M17" s="26">
        <v>207933</v>
      </c>
      <c r="N17" s="27" t="s">
        <v>16</v>
      </c>
      <c r="O17" s="28">
        <f t="shared" si="2"/>
        <v>3.7771067801262692</v>
      </c>
      <c r="P17" s="29">
        <v>70155</v>
      </c>
      <c r="Q17" s="27" t="s">
        <v>16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28</v>
      </c>
      <c r="C18" s="33"/>
      <c r="D18" s="23">
        <v>0.15</v>
      </c>
      <c r="E18" s="31">
        <v>0.26</v>
      </c>
      <c r="F18" s="34" t="s">
        <v>29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30</v>
      </c>
      <c r="C19" s="33" t="s">
        <v>31</v>
      </c>
      <c r="D19" s="23">
        <v>0.14000000000000001</v>
      </c>
      <c r="E19" s="31">
        <v>0.24</v>
      </c>
      <c r="F19" s="34" t="s">
        <v>32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33</v>
      </c>
      <c r="C20" s="33"/>
      <c r="D20" s="23">
        <v>0.16</v>
      </c>
      <c r="E20" s="31">
        <v>0.32</v>
      </c>
      <c r="F20" s="34" t="s">
        <v>34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.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35</v>
      </c>
      <c r="C22" s="33"/>
      <c r="D22" s="23">
        <v>0.18</v>
      </c>
      <c r="E22" s="31">
        <v>0.28999999999999998</v>
      </c>
      <c r="F22" s="34" t="s">
        <v>36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37</v>
      </c>
      <c r="C23" s="33"/>
      <c r="D23" s="23">
        <v>0.16</v>
      </c>
      <c r="E23" s="31">
        <v>0.35</v>
      </c>
      <c r="F23" s="34" t="s">
        <v>38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3.7" hidden="1" customHeight="1" x14ac:dyDescent="0.25">
      <c r="B24" s="32" t="s">
        <v>39</v>
      </c>
      <c r="C24" s="33"/>
      <c r="D24" s="23">
        <v>0.17</v>
      </c>
      <c r="E24" s="31">
        <v>0.56999999999999995</v>
      </c>
      <c r="F24" s="34" t="s">
        <v>29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.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40</v>
      </c>
      <c r="C26" s="33"/>
      <c r="D26" s="23">
        <v>0.18</v>
      </c>
      <c r="E26" s="31">
        <v>0.32</v>
      </c>
      <c r="F26" s="34" t="s">
        <v>41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42</v>
      </c>
      <c r="C27" s="33"/>
      <c r="D27" s="23">
        <v>0.16</v>
      </c>
      <c r="E27" s="31">
        <v>0.34</v>
      </c>
      <c r="F27" s="34" t="s">
        <v>34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43</v>
      </c>
      <c r="C28" s="33"/>
      <c r="D28" s="23">
        <v>0.18</v>
      </c>
      <c r="E28" s="31">
        <v>0.38</v>
      </c>
      <c r="F28" s="34" t="s">
        <v>29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14.1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44</v>
      </c>
      <c r="C30" s="33"/>
      <c r="D30" s="23">
        <v>0.19</v>
      </c>
      <c r="E30" s="31">
        <v>0.42</v>
      </c>
      <c r="F30" s="34" t="s">
        <v>45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46</v>
      </c>
      <c r="C31" s="33"/>
      <c r="D31" s="23">
        <v>0.19</v>
      </c>
      <c r="E31" s="31">
        <v>0.39</v>
      </c>
      <c r="F31" s="34" t="s">
        <v>47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48</v>
      </c>
      <c r="C32" s="33"/>
      <c r="D32" s="23">
        <v>0.2</v>
      </c>
      <c r="E32" s="31">
        <v>0.45</v>
      </c>
      <c r="F32" s="34" t="s">
        <v>49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14.1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50</v>
      </c>
      <c r="C34" s="33" t="s">
        <v>31</v>
      </c>
      <c r="D34" s="23">
        <v>0.16</v>
      </c>
      <c r="E34" s="31">
        <v>0.38</v>
      </c>
      <c r="F34" s="34" t="s">
        <v>51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30</v>
      </c>
      <c r="C35" s="33"/>
      <c r="D35" s="23">
        <v>0.18</v>
      </c>
      <c r="E35" s="31">
        <v>0.35</v>
      </c>
      <c r="F35" s="34" t="s">
        <v>45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.35" hidden="1" customHeight="1" x14ac:dyDescent="0.25">
      <c r="B36" s="32" t="s">
        <v>33</v>
      </c>
      <c r="C36" s="33"/>
      <c r="D36" s="23">
        <v>0.19</v>
      </c>
      <c r="E36" s="31">
        <v>0.39</v>
      </c>
      <c r="F36" s="34" t="s">
        <v>52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14.1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35</v>
      </c>
      <c r="C38" s="33"/>
      <c r="D38" s="23">
        <v>0.18</v>
      </c>
      <c r="E38" s="31">
        <v>0.36</v>
      </c>
      <c r="F38" s="34" t="s">
        <v>53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37</v>
      </c>
      <c r="C39" s="33"/>
      <c r="D39" s="23">
        <v>0.18</v>
      </c>
      <c r="E39" s="31">
        <v>0.4</v>
      </c>
      <c r="F39" s="34" t="s">
        <v>47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39</v>
      </c>
      <c r="C40" s="33"/>
      <c r="D40" s="23">
        <v>0.2</v>
      </c>
      <c r="E40" s="31">
        <v>0.48</v>
      </c>
      <c r="F40" s="34" t="s">
        <v>41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14.1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40</v>
      </c>
      <c r="C42" s="33"/>
      <c r="D42" s="23">
        <v>0.18</v>
      </c>
      <c r="E42" s="31">
        <v>0.41</v>
      </c>
      <c r="F42" s="34" t="s">
        <v>54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42</v>
      </c>
      <c r="C43" s="33"/>
      <c r="D43" s="23">
        <v>0.18</v>
      </c>
      <c r="E43" s="31">
        <v>0.45</v>
      </c>
      <c r="F43" s="34" t="s">
        <v>47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3.7" hidden="1" customHeight="1" x14ac:dyDescent="0.25">
      <c r="B44" s="32" t="s">
        <v>43</v>
      </c>
      <c r="C44" s="33"/>
      <c r="D44" s="23">
        <v>0.18</v>
      </c>
      <c r="E44" s="31">
        <v>0.35</v>
      </c>
      <c r="F44" s="34" t="s">
        <v>55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14.1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44</v>
      </c>
      <c r="C46" s="33"/>
      <c r="D46" s="23">
        <v>0.18</v>
      </c>
      <c r="E46" s="31">
        <v>0.38</v>
      </c>
      <c r="F46" s="34" t="s">
        <v>54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46</v>
      </c>
      <c r="C47" s="33"/>
      <c r="D47" s="23">
        <v>0.18</v>
      </c>
      <c r="E47" s="31">
        <v>0.34</v>
      </c>
      <c r="F47" s="34" t="s">
        <v>47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48</v>
      </c>
      <c r="C48" s="33"/>
      <c r="D48" s="23">
        <v>0.19</v>
      </c>
      <c r="E48" s="31">
        <v>0.32</v>
      </c>
      <c r="F48" s="34" t="s">
        <v>41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56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16</v>
      </c>
      <c r="I49" s="36">
        <v>-0.32476262777059101</v>
      </c>
      <c r="J49" s="37">
        <v>18469438</v>
      </c>
      <c r="K49" s="27" t="s">
        <v>16</v>
      </c>
      <c r="L49" s="38">
        <v>1.0903918458348201</v>
      </c>
      <c r="M49" s="35">
        <v>199620</v>
      </c>
      <c r="N49" s="27" t="s">
        <v>16</v>
      </c>
      <c r="O49" s="36">
        <v>-3.9979224076986299</v>
      </c>
      <c r="P49" s="37">
        <v>75942</v>
      </c>
      <c r="Q49" s="27" t="s">
        <v>16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25" customHeight="1" x14ac:dyDescent="0.25">
      <c r="A50" s="2"/>
      <c r="B50" s="21" t="s">
        <v>57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16</v>
      </c>
      <c r="I50" s="36">
        <v>-4.4633305526810299</v>
      </c>
      <c r="J50" s="37">
        <v>18468610</v>
      </c>
      <c r="K50" s="27" t="s">
        <v>16</v>
      </c>
      <c r="L50" s="38">
        <v>-4.48308172668816E-3</v>
      </c>
      <c r="M50" s="35">
        <v>182964</v>
      </c>
      <c r="N50" s="27" t="s">
        <v>16</v>
      </c>
      <c r="O50" s="36">
        <v>-8.3438533213104904</v>
      </c>
      <c r="P50" s="37">
        <v>84301</v>
      </c>
      <c r="Q50" s="27" t="s">
        <v>16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6.350000000000001" hidden="1" customHeight="1" x14ac:dyDescent="0.25">
      <c r="B51" s="32" t="s">
        <v>58</v>
      </c>
      <c r="C51" s="33"/>
      <c r="D51" s="23">
        <v>0.16</v>
      </c>
      <c r="E51" s="31">
        <v>0.36</v>
      </c>
      <c r="F51" s="34" t="s">
        <v>54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16</v>
      </c>
      <c r="O51" s="36">
        <f>(M51-M34)/M34*100</f>
        <v>6.3585359337429868</v>
      </c>
      <c r="P51" s="37">
        <v>6760</v>
      </c>
      <c r="Q51" s="27" t="s">
        <v>16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30</v>
      </c>
      <c r="C52" s="33" t="s">
        <v>31</v>
      </c>
      <c r="D52" s="23">
        <v>0.16</v>
      </c>
      <c r="E52" s="31">
        <v>0.34</v>
      </c>
      <c r="F52" s="34" t="s">
        <v>32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33</v>
      </c>
      <c r="C53" s="33"/>
      <c r="D53" s="23">
        <v>0.17</v>
      </c>
      <c r="E53" s="31">
        <v>0.39</v>
      </c>
      <c r="F53" s="34" t="s">
        <v>29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8.4499999999999993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45" hidden="1" customHeight="1" x14ac:dyDescent="0.25">
      <c r="A55" s="2"/>
      <c r="B55" s="32" t="s">
        <v>35</v>
      </c>
      <c r="C55" s="33"/>
      <c r="D55" s="23">
        <v>0.18</v>
      </c>
      <c r="E55" s="31">
        <v>0.45</v>
      </c>
      <c r="F55" s="34" t="s">
        <v>53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37</v>
      </c>
      <c r="C56" s="33"/>
      <c r="D56" s="23">
        <v>0.18</v>
      </c>
      <c r="E56" s="31">
        <v>0.48</v>
      </c>
      <c r="F56" s="34" t="s">
        <v>47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6.899999999999999" hidden="1" customHeight="1" x14ac:dyDescent="0.25">
      <c r="A57" s="2"/>
      <c r="B57" s="32" t="s">
        <v>39</v>
      </c>
      <c r="C57" s="33"/>
      <c r="D57" s="23">
        <v>0.18</v>
      </c>
      <c r="E57" s="31">
        <v>0.39</v>
      </c>
      <c r="F57" s="34" t="s">
        <v>36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8.4499999999999993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5" hidden="1" customHeight="1" x14ac:dyDescent="0.25">
      <c r="A59" s="2"/>
      <c r="B59" s="32" t="s">
        <v>40</v>
      </c>
      <c r="C59" s="33"/>
      <c r="D59" s="23">
        <v>0.17</v>
      </c>
      <c r="E59" s="31">
        <v>0.38</v>
      </c>
      <c r="F59" s="34" t="s">
        <v>34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5.75" hidden="1" x14ac:dyDescent="0.25">
      <c r="A60" s="2"/>
      <c r="B60" s="32" t="s">
        <v>42</v>
      </c>
      <c r="C60" s="33"/>
      <c r="D60" s="23">
        <v>0.19</v>
      </c>
      <c r="E60" s="31">
        <v>0.4</v>
      </c>
      <c r="F60" s="34" t="s">
        <v>41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5.75" hidden="1" x14ac:dyDescent="0.25">
      <c r="A61" s="2"/>
      <c r="B61" s="32" t="s">
        <v>43</v>
      </c>
      <c r="C61" s="33"/>
      <c r="D61" s="23">
        <v>0.18</v>
      </c>
      <c r="E61" s="31">
        <v>0.45</v>
      </c>
      <c r="F61" s="34" t="s">
        <v>53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8.1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5.75" hidden="1" x14ac:dyDescent="0.25">
      <c r="A63" s="2"/>
      <c r="B63" s="32" t="s">
        <v>44</v>
      </c>
      <c r="C63" s="33"/>
      <c r="D63" s="23">
        <v>0.18</v>
      </c>
      <c r="E63" s="31">
        <v>0.43</v>
      </c>
      <c r="F63" s="34" t="s">
        <v>47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5.75" hidden="1" x14ac:dyDescent="0.25">
      <c r="A64" s="2"/>
      <c r="B64" s="32" t="s">
        <v>46</v>
      </c>
      <c r="C64" s="33"/>
      <c r="D64" s="23">
        <v>0.18</v>
      </c>
      <c r="E64" s="31">
        <v>0.37</v>
      </c>
      <c r="F64" s="34" t="s">
        <v>41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5.75" hidden="1" x14ac:dyDescent="0.25">
      <c r="A65" s="2"/>
      <c r="B65" s="32" t="s">
        <v>48</v>
      </c>
      <c r="C65" s="33"/>
      <c r="D65" s="23">
        <v>0.17</v>
      </c>
      <c r="E65" s="31">
        <v>0.46</v>
      </c>
      <c r="F65" s="34" t="s">
        <v>54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5.75" x14ac:dyDescent="0.25">
      <c r="A66" s="2"/>
      <c r="B66" s="21" t="s">
        <v>59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16</v>
      </c>
      <c r="I66" s="36">
        <v>-4.1845516772141398</v>
      </c>
      <c r="J66" s="37">
        <v>18014292</v>
      </c>
      <c r="K66" s="27" t="s">
        <v>16</v>
      </c>
      <c r="L66" s="38">
        <v>-2.45994690450445</v>
      </c>
      <c r="M66" s="35">
        <v>191442</v>
      </c>
      <c r="N66" s="27" t="s">
        <v>16</v>
      </c>
      <c r="O66" s="36">
        <v>4.6336984324785204</v>
      </c>
      <c r="P66" s="37">
        <v>93400</v>
      </c>
      <c r="Q66" s="27" t="s">
        <v>16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5.75" x14ac:dyDescent="0.25">
      <c r="A67" s="2"/>
      <c r="B67" s="21" t="s">
        <v>60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16</v>
      </c>
      <c r="I67" s="36">
        <f>(G67-G66)/G66*100</f>
        <v>-6.4946302593015135</v>
      </c>
      <c r="J67" s="37">
        <v>16138067</v>
      </c>
      <c r="K67" s="27" t="s">
        <v>16</v>
      </c>
      <c r="L67" s="38">
        <f>(J67-J66)/J66*100</f>
        <v>-10.415202551396414</v>
      </c>
      <c r="M67" s="35">
        <v>186204</v>
      </c>
      <c r="N67" s="27" t="s">
        <v>16</v>
      </c>
      <c r="O67" s="36">
        <f>(M67-M66)/M66*100</f>
        <v>-2.7360767229761498</v>
      </c>
      <c r="P67" s="37">
        <v>99042</v>
      </c>
      <c r="Q67" s="27" t="s">
        <v>16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0.7" customHeight="1" x14ac:dyDescent="0.25">
      <c r="A68" s="2"/>
      <c r="B68" s="21" t="s">
        <v>61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16</v>
      </c>
      <c r="I68" s="36">
        <v>-3.26</v>
      </c>
      <c r="J68" s="37">
        <v>16089267</v>
      </c>
      <c r="K68" s="27" t="s">
        <v>16</v>
      </c>
      <c r="L68" s="38">
        <v>-0.35</v>
      </c>
      <c r="M68" s="35">
        <v>167129</v>
      </c>
      <c r="N68" s="27" t="s">
        <v>16</v>
      </c>
      <c r="O68" s="36">
        <v>-10.24</v>
      </c>
      <c r="P68" s="37">
        <v>83131</v>
      </c>
      <c r="Q68" s="27" t="s">
        <v>16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5" customHeight="1" x14ac:dyDescent="0.25">
      <c r="A69" s="2"/>
      <c r="B69" s="21" t="s">
        <v>76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16</v>
      </c>
      <c r="I69" s="36">
        <v>-6.63</v>
      </c>
      <c r="J69" s="37">
        <v>15916923</v>
      </c>
      <c r="K69" s="27" t="s">
        <v>16</v>
      </c>
      <c r="L69" s="38">
        <v>-1.07</v>
      </c>
      <c r="M69" s="35">
        <v>125260</v>
      </c>
      <c r="N69" s="27" t="s">
        <v>16</v>
      </c>
      <c r="O69" s="36">
        <v>-25.05</v>
      </c>
      <c r="P69" s="37">
        <v>69745</v>
      </c>
      <c r="Q69" s="27" t="s">
        <v>16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3.7" customHeight="1" x14ac:dyDescent="0.25">
      <c r="A70" s="2"/>
      <c r="B70" s="21" t="s">
        <v>77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16</v>
      </c>
      <c r="I70" s="36">
        <v>-5.54</v>
      </c>
      <c r="J70" s="37">
        <v>14935624</v>
      </c>
      <c r="K70" s="27" t="s">
        <v>16</v>
      </c>
      <c r="L70" s="38">
        <v>-6.17</v>
      </c>
      <c r="M70" s="35">
        <v>98957</v>
      </c>
      <c r="N70" s="27" t="s">
        <v>16</v>
      </c>
      <c r="O70" s="36">
        <v>-21</v>
      </c>
      <c r="P70" s="37">
        <v>57368</v>
      </c>
      <c r="Q70" s="27" t="s">
        <v>16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3.75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25" hidden="1" customHeight="1" x14ac:dyDescent="0.25">
      <c r="A72" s="1"/>
      <c r="B72" s="32" t="s">
        <v>78</v>
      </c>
      <c r="C72" s="33"/>
      <c r="D72" s="23">
        <v>0.11</v>
      </c>
      <c r="E72" s="31">
        <v>0.37</v>
      </c>
      <c r="F72" s="34" t="s">
        <v>66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25" hidden="1" customHeight="1" x14ac:dyDescent="0.25">
      <c r="A73" s="1"/>
      <c r="B73" s="32" t="s">
        <v>79</v>
      </c>
      <c r="C73" s="33" t="s">
        <v>31</v>
      </c>
      <c r="D73" s="23">
        <v>0.12</v>
      </c>
      <c r="E73" s="31">
        <v>0.35</v>
      </c>
      <c r="F73" s="34" t="s">
        <v>67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25" hidden="1" customHeight="1" x14ac:dyDescent="0.25">
      <c r="A74" s="1"/>
      <c r="B74" s="32" t="s">
        <v>80</v>
      </c>
      <c r="C74" s="33"/>
      <c r="D74" s="23">
        <v>0.12</v>
      </c>
      <c r="E74" s="31">
        <v>0.33</v>
      </c>
      <c r="F74" s="34" t="s">
        <v>68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9.1999999999999993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25" hidden="1" customHeight="1" x14ac:dyDescent="0.25">
      <c r="A76" s="1"/>
      <c r="B76" s="32" t="s">
        <v>81</v>
      </c>
      <c r="C76" s="33"/>
      <c r="D76" s="23">
        <v>0.12</v>
      </c>
      <c r="E76" s="31">
        <v>0.4</v>
      </c>
      <c r="F76" s="34" t="s">
        <v>69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25" hidden="1" customHeight="1" x14ac:dyDescent="0.25">
      <c r="A77" s="1"/>
      <c r="B77" s="32" t="s">
        <v>82</v>
      </c>
      <c r="C77" s="33"/>
      <c r="D77" s="23">
        <v>0.12</v>
      </c>
      <c r="E77" s="31">
        <v>0.38</v>
      </c>
      <c r="F77" s="34" t="s">
        <v>70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25" hidden="1" customHeight="1" x14ac:dyDescent="0.25">
      <c r="A78" s="1"/>
      <c r="B78" s="32" t="s">
        <v>83</v>
      </c>
      <c r="C78" s="33"/>
      <c r="D78" s="23">
        <v>0.13</v>
      </c>
      <c r="E78" s="31">
        <v>0.36</v>
      </c>
      <c r="F78" s="34" t="s">
        <v>71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.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2" hidden="1" customHeight="1" x14ac:dyDescent="0.25">
      <c r="A80" s="1"/>
      <c r="B80" s="32" t="s">
        <v>84</v>
      </c>
      <c r="C80" s="33"/>
      <c r="D80" s="23">
        <v>0.11</v>
      </c>
      <c r="E80" s="31">
        <v>0.39</v>
      </c>
      <c r="F80" s="34" t="s">
        <v>66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25" hidden="1" customHeight="1" x14ac:dyDescent="0.25">
      <c r="A81" s="1"/>
      <c r="B81" s="32" t="s">
        <v>85</v>
      </c>
      <c r="C81" s="33"/>
      <c r="D81" s="23">
        <v>0.12</v>
      </c>
      <c r="E81" s="31">
        <v>0.36</v>
      </c>
      <c r="F81" s="34" t="s">
        <v>72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25" hidden="1" customHeight="1" x14ac:dyDescent="0.25">
      <c r="A82" s="1"/>
      <c r="B82" s="32" t="s">
        <v>86</v>
      </c>
      <c r="C82" s="33"/>
      <c r="D82" s="23">
        <v>0.1</v>
      </c>
      <c r="E82" s="31">
        <v>0.34</v>
      </c>
      <c r="F82" s="34" t="s">
        <v>73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.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25" hidden="1" customHeight="1" x14ac:dyDescent="0.25">
      <c r="A84" s="1"/>
      <c r="B84" s="32" t="s">
        <v>87</v>
      </c>
      <c r="C84" s="33"/>
      <c r="D84" s="23">
        <v>0.13</v>
      </c>
      <c r="E84" s="31">
        <v>0.5</v>
      </c>
      <c r="F84" s="34" t="s">
        <v>70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25" hidden="1" customHeight="1" x14ac:dyDescent="0.25">
      <c r="A85" s="1"/>
      <c r="B85" s="32" t="s">
        <v>88</v>
      </c>
      <c r="C85" s="33"/>
      <c r="D85" s="23">
        <v>0.12</v>
      </c>
      <c r="E85" s="31">
        <v>0.36</v>
      </c>
      <c r="F85" s="34" t="s">
        <v>72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25" hidden="1" customHeight="1" x14ac:dyDescent="0.25">
      <c r="A86" s="1"/>
      <c r="B86" s="32" t="s">
        <v>89</v>
      </c>
      <c r="C86" s="33"/>
      <c r="D86" s="23">
        <v>0.11</v>
      </c>
      <c r="E86" s="31">
        <v>0.45</v>
      </c>
      <c r="F86" s="34" t="s">
        <v>74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25" customHeight="1" x14ac:dyDescent="0.25">
      <c r="A87" s="1"/>
      <c r="B87" s="21" t="s">
        <v>112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16</v>
      </c>
      <c r="I87" s="36">
        <v>-10.02</v>
      </c>
      <c r="J87" s="37">
        <v>13970707</v>
      </c>
      <c r="K87" s="27" t="s">
        <v>16</v>
      </c>
      <c r="L87" s="38">
        <v>-6.46</v>
      </c>
      <c r="M87" s="35">
        <v>69701</v>
      </c>
      <c r="N87" s="27" t="s">
        <v>16</v>
      </c>
      <c r="O87" s="36">
        <v>-29.56</v>
      </c>
      <c r="P87" s="37">
        <v>43684</v>
      </c>
      <c r="Q87" s="27" t="s">
        <v>16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3.75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6.350000000000001" customHeight="1" x14ac:dyDescent="0.25">
      <c r="A89" s="1"/>
      <c r="B89" s="32" t="s">
        <v>75</v>
      </c>
      <c r="C89" s="54" t="s">
        <v>31</v>
      </c>
      <c r="D89" s="23">
        <v>0.1</v>
      </c>
      <c r="E89" s="31">
        <v>0.32</v>
      </c>
      <c r="F89" s="34" t="s">
        <v>90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6.350000000000001" customHeight="1" x14ac:dyDescent="0.25">
      <c r="A90" s="1"/>
      <c r="B90" s="32" t="s">
        <v>91</v>
      </c>
      <c r="C90" s="54"/>
      <c r="D90" s="23">
        <v>0.1</v>
      </c>
      <c r="E90" s="31">
        <v>0.28000000000000003</v>
      </c>
      <c r="F90" s="34" t="s">
        <v>92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6.350000000000001" customHeight="1" x14ac:dyDescent="0.25">
      <c r="A91" s="1"/>
      <c r="B91" s="32" t="s">
        <v>93</v>
      </c>
      <c r="C91" s="54"/>
      <c r="D91" s="23">
        <v>0.1</v>
      </c>
      <c r="E91" s="31">
        <v>0.34</v>
      </c>
      <c r="F91" s="34" t="s">
        <v>94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5.25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5" customHeight="1" x14ac:dyDescent="0.25">
      <c r="A93" s="1"/>
      <c r="B93" s="32" t="s">
        <v>95</v>
      </c>
      <c r="C93" s="54"/>
      <c r="D93" s="23">
        <v>0.12</v>
      </c>
      <c r="E93" s="31">
        <v>0.33</v>
      </c>
      <c r="F93" s="34" t="s">
        <v>96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6.350000000000001" customHeight="1" x14ac:dyDescent="0.25">
      <c r="A94" s="1"/>
      <c r="B94" s="32" t="s">
        <v>97</v>
      </c>
      <c r="C94" s="54"/>
      <c r="D94" s="23">
        <v>0.1</v>
      </c>
      <c r="E94" s="31">
        <v>0.31</v>
      </c>
      <c r="F94" s="34" t="s">
        <v>98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6.350000000000001" customHeight="1" x14ac:dyDescent="0.25">
      <c r="A95" s="1"/>
      <c r="B95" s="32" t="s">
        <v>99</v>
      </c>
      <c r="C95" s="54"/>
      <c r="D95" s="23">
        <v>0.09</v>
      </c>
      <c r="E95" s="31">
        <v>0.4</v>
      </c>
      <c r="F95" s="34" t="s">
        <v>100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4.5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6.350000000000001" customHeight="1" x14ac:dyDescent="0.25">
      <c r="A97" s="1"/>
      <c r="B97" s="32" t="s">
        <v>101</v>
      </c>
      <c r="C97" s="54"/>
      <c r="D97" s="23">
        <v>0.08</v>
      </c>
      <c r="E97" s="31">
        <v>0.25</v>
      </c>
      <c r="F97" s="34" t="s">
        <v>102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6.350000000000001" customHeight="1" x14ac:dyDescent="0.25">
      <c r="A98" s="1"/>
      <c r="B98" s="32" t="s">
        <v>103</v>
      </c>
      <c r="C98" s="54"/>
      <c r="D98" s="23">
        <v>0.09</v>
      </c>
      <c r="E98" s="31">
        <v>0.3</v>
      </c>
      <c r="F98" s="34" t="s">
        <v>104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6.350000000000001" customHeight="1" x14ac:dyDescent="0.25">
      <c r="A99" s="1"/>
      <c r="B99" s="32" t="s">
        <v>106</v>
      </c>
      <c r="C99" s="54"/>
      <c r="D99" s="23">
        <v>0.08</v>
      </c>
      <c r="E99" s="31">
        <v>0.28000000000000003</v>
      </c>
      <c r="F99" s="34" t="s">
        <v>105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5.25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6.350000000000001" customHeight="1" x14ac:dyDescent="0.25">
      <c r="A101" s="1"/>
      <c r="B101" s="32" t="s">
        <v>87</v>
      </c>
      <c r="C101" s="54"/>
      <c r="D101" s="23">
        <v>0.1</v>
      </c>
      <c r="E101" s="31">
        <v>0.3</v>
      </c>
      <c r="F101" s="34" t="s">
        <v>107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6.350000000000001" customHeight="1" x14ac:dyDescent="0.25">
      <c r="A102" s="1"/>
      <c r="B102" s="32" t="s">
        <v>108</v>
      </c>
      <c r="C102" s="54"/>
      <c r="D102" s="23">
        <v>0.08</v>
      </c>
      <c r="E102" s="31">
        <v>0.31</v>
      </c>
      <c r="F102" s="34" t="s">
        <v>109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6.350000000000001" customHeight="1" x14ac:dyDescent="0.25">
      <c r="A103" s="1"/>
      <c r="B103" s="32" t="s">
        <v>110</v>
      </c>
      <c r="C103" s="54"/>
      <c r="D103" s="23">
        <v>0.09</v>
      </c>
      <c r="E103" s="31">
        <v>0.32</v>
      </c>
      <c r="F103" s="34" t="s">
        <v>111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3.75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ht="16.5" customHeight="1" x14ac:dyDescent="0.25">
      <c r="A105" s="1"/>
      <c r="B105" s="32" t="s">
        <v>113</v>
      </c>
      <c r="C105" s="54"/>
      <c r="D105" s="23">
        <v>0.08</v>
      </c>
      <c r="E105" s="31">
        <v>0.27</v>
      </c>
      <c r="F105" s="34" t="s">
        <v>92</v>
      </c>
      <c r="G105" s="35">
        <v>4849247</v>
      </c>
      <c r="H105" s="36">
        <f>(G105-G103)/G103*100</f>
        <v>-25.243512750041468</v>
      </c>
      <c r="I105" s="36">
        <f>(G105-G89)/G89*100</f>
        <v>-27.490389115589299</v>
      </c>
      <c r="J105" s="37">
        <v>1089108</v>
      </c>
      <c r="K105" s="36">
        <f>(J105-J103)/J103*100</f>
        <v>-15.855526909268185</v>
      </c>
      <c r="L105" s="36">
        <f>(J105-J89)/J89*100</f>
        <v>-4.2374043787918758</v>
      </c>
      <c r="M105" s="35">
        <v>3915</v>
      </c>
      <c r="N105" s="36">
        <f>(M105-M103)/M103*100</f>
        <v>-31.794425087108014</v>
      </c>
      <c r="O105" s="36">
        <f>(M105-M89)/M89*100</f>
        <v>-39.648527824880532</v>
      </c>
      <c r="P105" s="37">
        <v>2924</v>
      </c>
      <c r="Q105" s="36">
        <f>(P105-P103)/P103*100</f>
        <v>-29.863276565123531</v>
      </c>
      <c r="R105" s="39">
        <f>(P105-P89)/P89*100</f>
        <v>-19.002770083102494</v>
      </c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</row>
    <row r="106" spans="1:49" ht="19.5" customHeight="1" x14ac:dyDescent="0.25">
      <c r="A106" s="1"/>
      <c r="B106" s="32" t="s">
        <v>114</v>
      </c>
      <c r="C106" s="54"/>
      <c r="D106" s="23">
        <v>7.0000000000000007E-2</v>
      </c>
      <c r="E106" s="31">
        <v>0.24</v>
      </c>
      <c r="F106" s="34" t="s">
        <v>115</v>
      </c>
      <c r="G106" s="35">
        <v>5686534</v>
      </c>
      <c r="H106" s="36">
        <f>(G106-G105)/G105*100</f>
        <v>17.26633021580464</v>
      </c>
      <c r="I106" s="36">
        <f>(G106-G90)/G90*100</f>
        <v>22.357653165626278</v>
      </c>
      <c r="J106" s="37">
        <v>999767</v>
      </c>
      <c r="K106" s="36">
        <f>(J106-J105)/J105*100</f>
        <v>-8.2031350426220353</v>
      </c>
      <c r="L106" s="36">
        <f>(J106-J90)/J90*100</f>
        <v>3.4059515719816269</v>
      </c>
      <c r="M106" s="35">
        <v>3716</v>
      </c>
      <c r="N106" s="36">
        <f>(M106-M105)/M105*100</f>
        <v>-5.0830140485312896</v>
      </c>
      <c r="O106" s="36">
        <f>(M106-M90)/M90*100</f>
        <v>-20.54735941843062</v>
      </c>
      <c r="P106" s="37">
        <v>2375</v>
      </c>
      <c r="Q106" s="36">
        <f>(P106-P105)/P105*100</f>
        <v>-18.775649794801641</v>
      </c>
      <c r="R106" s="39">
        <f>(P106-P90)/P90*100</f>
        <v>-13.636363636363635</v>
      </c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5" customHeight="1" x14ac:dyDescent="0.25">
      <c r="A107" s="1"/>
      <c r="B107" s="62" t="s">
        <v>116</v>
      </c>
      <c r="C107" s="62"/>
      <c r="D107" s="23">
        <f>M107 / G107*100</f>
        <v>7.2429371870960491E-2</v>
      </c>
      <c r="E107" s="31">
        <f>P107/J107*100</f>
        <v>0.25367721859852793</v>
      </c>
      <c r="F107" s="25">
        <f>20+16</f>
        <v>36</v>
      </c>
      <c r="G107" s="35">
        <f>G105+G106</f>
        <v>10535781</v>
      </c>
      <c r="H107" s="61"/>
      <c r="I107" s="36">
        <f>(G107-G108)/G108*100</f>
        <v>-7.0525272648499602</v>
      </c>
      <c r="J107" s="37">
        <f>J105+J106</f>
        <v>2088875</v>
      </c>
      <c r="K107" s="61"/>
      <c r="L107" s="36">
        <f>(J107-J108)/J108*100</f>
        <v>-0.72533299875435875</v>
      </c>
      <c r="M107" s="35">
        <f>M105+M106</f>
        <v>7631</v>
      </c>
      <c r="N107" s="61"/>
      <c r="O107" s="36">
        <f>(M107-M108)/M108*100</f>
        <v>-31.646363310641345</v>
      </c>
      <c r="P107" s="37">
        <f>P105+P106</f>
        <v>5299</v>
      </c>
      <c r="Q107" s="61"/>
      <c r="R107" s="39">
        <f>(P107-P108)/P108*100</f>
        <v>-16.682389937106919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3.5" customHeight="1" thickBot="1" x14ac:dyDescent="0.3">
      <c r="A108" s="1"/>
      <c r="B108" s="63" t="s">
        <v>117</v>
      </c>
      <c r="C108" s="63"/>
      <c r="D108" s="55">
        <f>M108/G108*100</f>
        <v>9.8489669215335335E-2</v>
      </c>
      <c r="E108" s="56">
        <f>P108/J108*100</f>
        <v>0.30226168733309666</v>
      </c>
      <c r="F108" s="57">
        <f>17+20</f>
        <v>37</v>
      </c>
      <c r="G108" s="58">
        <f>G89+G90</f>
        <v>11335199</v>
      </c>
      <c r="H108" s="59"/>
      <c r="I108" s="71">
        <f>(G108-14017694)/14017694*100</f>
        <v>-19.136492778341431</v>
      </c>
      <c r="J108" s="60">
        <f>J89+J90</f>
        <v>2104137</v>
      </c>
      <c r="K108" s="59"/>
      <c r="L108" s="71">
        <f>(J108-2451760)/2451760*100</f>
        <v>-14.178508500016315</v>
      </c>
      <c r="M108" s="58">
        <f>M89+M90</f>
        <v>11164</v>
      </c>
      <c r="N108" s="59"/>
      <c r="O108" s="71">
        <f>(M108-16086)/16086*100</f>
        <v>-30.598035558871068</v>
      </c>
      <c r="P108" s="60">
        <f>P89+P90</f>
        <v>6360</v>
      </c>
      <c r="Q108" s="59"/>
      <c r="R108" s="72">
        <f>(P108-8876)/8876*100</f>
        <v>-28.346101847679133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3.5" customHeight="1" x14ac:dyDescent="0.25">
      <c r="A109" s="1"/>
      <c r="B109" s="44"/>
      <c r="C109" s="44"/>
      <c r="D109" s="31"/>
      <c r="E109" s="31"/>
      <c r="F109" s="45"/>
      <c r="G109" s="46"/>
      <c r="H109" s="47"/>
      <c r="I109" s="47"/>
      <c r="J109" s="46"/>
      <c r="K109" s="47"/>
      <c r="L109" s="47"/>
      <c r="M109" s="46"/>
      <c r="N109" s="47"/>
      <c r="O109" s="47"/>
      <c r="P109" s="46"/>
      <c r="Q109" s="47"/>
      <c r="R109" s="4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13.5" customHeight="1" x14ac:dyDescent="0.25">
      <c r="A110" s="1"/>
      <c r="B110" s="48" t="s">
        <v>62</v>
      </c>
      <c r="C110" s="49" t="s">
        <v>63</v>
      </c>
      <c r="D110" s="50"/>
      <c r="E110" s="51"/>
      <c r="F110" s="51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9.75" customHeight="1" x14ac:dyDescent="0.25">
      <c r="A111" s="1"/>
      <c r="B111" s="48" t="s">
        <v>64</v>
      </c>
      <c r="C111" s="49" t="s">
        <v>65</v>
      </c>
      <c r="D111" s="50"/>
      <c r="E111" s="51"/>
      <c r="F111" s="51"/>
      <c r="G111" s="51"/>
      <c r="H111" s="51"/>
      <c r="I111" s="51"/>
      <c r="J111" s="53"/>
      <c r="K111" s="53"/>
      <c r="L111" s="53"/>
      <c r="M111" s="53"/>
      <c r="N111" s="53"/>
      <c r="O111" s="53"/>
      <c r="P111" s="53"/>
      <c r="Q111" s="53"/>
      <c r="R111" s="53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3.5" customHeight="1" x14ac:dyDescent="0.25">
      <c r="A112" s="1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3.5" customHeight="1" x14ac:dyDescent="0.25">
      <c r="A113" s="1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13.5" customHeight="1" x14ac:dyDescent="0.25">
      <c r="A114" s="1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5.25" customHeight="1" x14ac:dyDescent="0.25">
      <c r="A115" s="1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3.5" customHeight="1" x14ac:dyDescent="0.25">
      <c r="A116" s="1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3.5" customHeight="1" x14ac:dyDescent="0.25">
      <c r="A117" s="1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13.5" customHeight="1" x14ac:dyDescent="0.25">
      <c r="A118" s="1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8" customHeight="1" x14ac:dyDescent="0.25"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5.75" customHeight="1" x14ac:dyDescent="0.25"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5.75" customHeight="1" x14ac:dyDescent="0.25"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0.15" customHeight="1" x14ac:dyDescent="0.25"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5.75" customHeight="1" x14ac:dyDescent="0.25"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6" spans="1:49" ht="7.15" customHeight="1" x14ac:dyDescent="0.25"/>
    <row r="127" spans="1:49" ht="15.75" customHeight="1" x14ac:dyDescent="0.25"/>
    <row r="128" spans="1:49" ht="17.649999999999999" customHeight="1" x14ac:dyDescent="0.25"/>
    <row r="129" ht="17.100000000000001" customHeight="1" x14ac:dyDescent="0.25"/>
    <row r="130" ht="7.7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8.65" customHeight="1" x14ac:dyDescent="0.25"/>
    <row r="135" ht="14.25" customHeight="1" x14ac:dyDescent="0.25"/>
    <row r="136" ht="16.5" customHeight="1" x14ac:dyDescent="0.25"/>
    <row r="137" ht="12.75" customHeight="1" x14ac:dyDescent="0.25"/>
    <row r="138" ht="11.1" customHeight="1" x14ac:dyDescent="0.25"/>
    <row r="139" ht="10.7" customHeight="1" x14ac:dyDescent="0.25"/>
    <row r="140" ht="14.1" customHeight="1" x14ac:dyDescent="0.25"/>
  </sheetData>
  <mergeCells count="10">
    <mergeCell ref="B107:C107"/>
    <mergeCell ref="B108:C108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CBC</cp:lastModifiedBy>
  <cp:revision>74</cp:revision>
  <cp:lastPrinted>2021-03-18T02:15:31Z</cp:lastPrinted>
  <dcterms:created xsi:type="dcterms:W3CDTF">1998-09-21T15:00:50Z</dcterms:created>
  <dcterms:modified xsi:type="dcterms:W3CDTF">2021-03-18T02:15:35Z</dcterms:modified>
  <dc:language>zh-TW</dc:language>
</cp:coreProperties>
</file>