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2\pss$\11 承辦人代理資料\11-3 李青萍-退票新聞稿\新聞稿及退票資料\"/>
    </mc:Choice>
  </mc:AlternateContent>
  <bookViews>
    <workbookView xWindow="0" yWindow="0" windowWidth="15360" windowHeight="7500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O103" i="1" l="1"/>
  <c r="R103" i="1"/>
  <c r="L103" i="1"/>
  <c r="I103" i="1"/>
  <c r="P103" i="1" l="1"/>
  <c r="P102" i="1"/>
  <c r="M103" i="1"/>
  <c r="M102" i="1"/>
  <c r="J103" i="1"/>
  <c r="J102" i="1"/>
  <c r="G103" i="1"/>
  <c r="G102" i="1"/>
  <c r="F103" i="1"/>
  <c r="F102" i="1"/>
  <c r="R101" i="1"/>
  <c r="Q101" i="1"/>
  <c r="O101" i="1"/>
  <c r="N101" i="1"/>
  <c r="L101" i="1"/>
  <c r="K101" i="1"/>
  <c r="I101" i="1"/>
  <c r="H101" i="1"/>
  <c r="R100" i="1" l="1"/>
  <c r="Q100" i="1"/>
  <c r="O100" i="1"/>
  <c r="N100" i="1"/>
  <c r="L100" i="1"/>
  <c r="K100" i="1"/>
  <c r="I100" i="1"/>
  <c r="H100" i="1"/>
  <c r="L98" i="1"/>
  <c r="K98" i="1"/>
  <c r="I98" i="1"/>
  <c r="H98" i="1"/>
  <c r="R97" i="1" l="1"/>
  <c r="Q97" i="1"/>
  <c r="O97" i="1"/>
  <c r="N97" i="1"/>
  <c r="L97" i="1"/>
  <c r="K97" i="1"/>
  <c r="I97" i="1"/>
  <c r="H97" i="1"/>
  <c r="R96" i="1" l="1"/>
  <c r="Q96" i="1"/>
  <c r="O96" i="1"/>
  <c r="N96" i="1"/>
  <c r="L96" i="1"/>
  <c r="K96" i="1"/>
  <c r="I96" i="1"/>
  <c r="H96" i="1"/>
  <c r="R94" i="1" l="1"/>
  <c r="Q94" i="1"/>
  <c r="O94" i="1"/>
  <c r="N94" i="1"/>
  <c r="L94" i="1"/>
  <c r="K94" i="1"/>
  <c r="I94" i="1"/>
  <c r="H94" i="1"/>
  <c r="R93" i="1" l="1"/>
  <c r="Q93" i="1"/>
  <c r="O93" i="1"/>
  <c r="N93" i="1"/>
  <c r="L93" i="1"/>
  <c r="K93" i="1"/>
  <c r="I93" i="1"/>
  <c r="H93" i="1"/>
  <c r="Q92" i="1" l="1"/>
  <c r="N92" i="1"/>
  <c r="K92" i="1"/>
  <c r="H92" i="1"/>
  <c r="R92" i="1"/>
  <c r="O92" i="1"/>
  <c r="L92" i="1"/>
  <c r="I92" i="1"/>
  <c r="R90" i="1" l="1"/>
  <c r="Q90" i="1"/>
  <c r="O90" i="1"/>
  <c r="N90" i="1"/>
  <c r="L90" i="1"/>
  <c r="K90" i="1"/>
  <c r="I90" i="1"/>
  <c r="H90" i="1"/>
  <c r="R89" i="1" l="1"/>
  <c r="Q89" i="1"/>
  <c r="O89" i="1"/>
  <c r="N89" i="1"/>
  <c r="L89" i="1"/>
  <c r="K89" i="1"/>
  <c r="I89" i="1"/>
  <c r="H89" i="1"/>
  <c r="E103" i="1" l="1"/>
  <c r="R88" i="1"/>
  <c r="D103" i="1" l="1"/>
  <c r="R102" i="1"/>
  <c r="L102" i="1"/>
  <c r="I102" i="1"/>
  <c r="E102" i="1"/>
  <c r="Q88" i="1"/>
  <c r="O88" i="1"/>
  <c r="N88" i="1"/>
  <c r="L88" i="1"/>
  <c r="K88" i="1"/>
  <c r="I88" i="1"/>
  <c r="H88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  <c r="D102" i="1"/>
  <c r="O102" i="1"/>
</calcChain>
</file>

<file path=xl/sharedStrings.xml><?xml version="1.0" encoding="utf-8"?>
<sst xmlns="http://schemas.openxmlformats.org/spreadsheetml/2006/main" count="252" uniqueCount="112">
  <si>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</si>
  <si>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</si>
  <si>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</si>
  <si>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</si>
  <si>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</si>
  <si>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存  款  不  足  退  票</t>
  </si>
  <si>
    <t>年月</t>
  </si>
  <si>
    <t>張數比率</t>
  </si>
  <si>
    <t>金額比率</t>
  </si>
  <si>
    <r>
      <rPr>
        <sz val="11"/>
        <rFont val="微軟正黑體"/>
        <family val="2"/>
        <charset val="136"/>
      </rP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</si>
  <si>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</si>
  <si>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</si>
  <si>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</si>
  <si>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</si>
  <si>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</si>
  <si>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</si>
  <si>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</si>
  <si>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</si>
  <si>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</si>
  <si>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</si>
  <si>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</si>
  <si>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</si>
  <si>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</si>
  <si>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</si>
  <si>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</si>
  <si>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</si>
  <si>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</si>
  <si>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</si>
  <si>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</si>
  <si>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</si>
  <si>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</si>
  <si>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</si>
  <si>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</si>
  <si>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</si>
  <si>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</si>
  <si>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</si>
  <si>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</si>
  <si>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</si>
  <si>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</si>
  <si>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</si>
  <si>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</si>
  <si>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</si>
  <si>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</si>
  <si>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</si>
  <si>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</si>
  <si>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</si>
  <si>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</si>
  <si>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</si>
  <si>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</si>
  <si>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</si>
  <si>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</si>
  <si>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</si>
  <si>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</si>
  <si>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</si>
  <si>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</si>
  <si>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</si>
  <si>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</si>
  <si>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</si>
  <si>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</si>
  <si>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</si>
  <si>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</si>
  <si>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</si>
  <si>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</si>
  <si>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>春節所在月份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</si>
  <si>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</si>
  <si>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</si>
  <si>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</si>
  <si>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</si>
  <si>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</si>
  <si>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</si>
  <si>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</si>
  <si>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</si>
  <si>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</si>
  <si>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</si>
  <si>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</si>
  <si>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</si>
  <si>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</si>
  <si>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</si>
  <si>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</si>
  <si>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</si>
  <si>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</si>
  <si>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</si>
  <si>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</si>
  <si>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</si>
  <si>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</si>
  <si>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</si>
  <si>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</si>
  <si>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</si>
  <si>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</si>
  <si>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</si>
  <si>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</si>
  <si>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</si>
  <si>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</si>
  <si>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</si>
  <si>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</si>
  <si>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</si>
  <si>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</si>
  <si>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</si>
  <si>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</si>
  <si>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</si>
  <si>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</si>
  <si>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</si>
  <si>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</si>
  <si>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</si>
  <si>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</si>
  <si>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</si>
  <si>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</si>
  <si>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</si>
  <si>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</si>
  <si>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</si>
  <si>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1-11</t>
    </r>
    <r>
      <rPr>
        <sz val="11"/>
        <rFont val="標楷體"/>
        <family val="4"/>
        <charset val="136"/>
      </rPr>
      <t>月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</si>
  <si>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1-11</t>
    </r>
    <r>
      <rPr>
        <sz val="11"/>
        <rFont val="標楷體"/>
        <family val="4"/>
        <charset val="136"/>
      </rPr>
      <t>月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</si>
</sst>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4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74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177" fontId="5" fillId="0" borderId="0" xfId="0" applyNumberFormat="1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176" fontId="6" fillId="0" borderId="27" xfId="0" applyNumberFormat="1" applyFont="1" applyBorder="1" applyAlignment="1">
      <alignment vertical="center"/>
    </xf>
    <xf numFmtId="176" fontId="6" fillId="0" borderId="28" xfId="0" applyNumberFormat="1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177" fontId="6" fillId="0" borderId="27" xfId="0" applyNumberFormat="1" applyFont="1" applyBorder="1" applyAlignment="1">
      <alignment vertical="center"/>
    </xf>
    <xf numFmtId="177" fontId="12" fillId="0" borderId="31" xfId="0" applyNumberFormat="1" applyFont="1" applyBorder="1" applyAlignment="1">
      <alignment vertical="center"/>
    </xf>
    <xf numFmtId="177" fontId="6" fillId="0" borderId="31" xfId="0" applyNumberFormat="1" applyFont="1" applyBorder="1" applyAlignment="1">
      <alignment vertical="center"/>
    </xf>
    <xf numFmtId="178" fontId="6" fillId="0" borderId="30" xfId="0" applyNumberFormat="1" applyFont="1" applyBorder="1" applyAlignment="1">
      <alignment vertical="center"/>
    </xf>
    <xf numFmtId="178" fontId="6" fillId="0" borderId="32" xfId="0" applyNumberFormat="1" applyFont="1" applyBorder="1" applyAlignment="1">
      <alignment vertical="center"/>
    </xf>
    <xf numFmtId="0" fontId="6" fillId="0" borderId="25" xfId="0" applyFont="1" applyBorder="1" applyAlignment="1">
      <alignment horizontal="right" vertical="center"/>
    </xf>
    <xf numFmtId="0" fontId="6" fillId="0" borderId="26" xfId="0" applyFont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8" fontId="13" fillId="0" borderId="21" xfId="0" applyNumberFormat="1" applyFont="1" applyBorder="1" applyAlignment="1">
      <alignment vertical="center"/>
    </xf>
    <xf numFmtId="178" fontId="13" fillId="0" borderId="30" xfId="0" applyNumberFormat="1" applyFont="1" applyBorder="1" applyAlignment="1">
      <alignment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36"/>
  <sheetViews>
    <sheetView showGridLines="0" tabSelected="1" topLeftCell="A79" zoomScale="118" zoomScaleNormal="118" workbookViewId="0">
      <selection activeCell="H112" sqref="H112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75" customWidth="1"/>
    <col min="8" max="8" width="10.5" customWidth="1"/>
    <col min="9" max="9" width="13.75" customWidth="1"/>
    <col min="10" max="10" width="13.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65" t="s">
        <v>0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66" t="s">
        <v>2</v>
      </c>
      <c r="E3" s="66"/>
      <c r="F3" s="5" t="s">
        <v>3</v>
      </c>
      <c r="G3" s="66" t="s">
        <v>4</v>
      </c>
      <c r="H3" s="66"/>
      <c r="I3" s="66"/>
      <c r="J3" s="66"/>
      <c r="K3" s="66"/>
      <c r="L3" s="66"/>
      <c r="M3" s="67" t="s">
        <v>5</v>
      </c>
      <c r="N3" s="67"/>
      <c r="O3" s="67"/>
      <c r="P3" s="67"/>
      <c r="Q3" s="67"/>
      <c r="R3" s="67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6</v>
      </c>
      <c r="C4" s="9"/>
      <c r="D4" s="10" t="s">
        <v>7</v>
      </c>
      <c r="E4" s="9" t="s">
        <v>8</v>
      </c>
      <c r="F4" s="11" t="s">
        <v>9</v>
      </c>
      <c r="G4" s="12" t="s">
        <v>10</v>
      </c>
      <c r="H4" s="68" t="s">
        <v>11</v>
      </c>
      <c r="I4" s="68"/>
      <c r="J4" s="12" t="s">
        <v>12</v>
      </c>
      <c r="K4" s="69" t="s">
        <v>11</v>
      </c>
      <c r="L4" s="69"/>
      <c r="M4" s="10" t="s">
        <v>10</v>
      </c>
      <c r="N4" s="70" t="s">
        <v>11</v>
      </c>
      <c r="O4" s="70"/>
      <c r="P4" s="12" t="s">
        <v>12</v>
      </c>
      <c r="Q4" s="71" t="s">
        <v>11</v>
      </c>
      <c r="R4" s="71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5"/>
      <c r="C5" s="16"/>
      <c r="D5" s="17"/>
      <c r="E5" s="16"/>
      <c r="F5" s="18"/>
      <c r="G5" s="19"/>
      <c r="H5" s="13" t="s">
        <v>13</v>
      </c>
      <c r="I5" s="19" t="s">
        <v>14</v>
      </c>
      <c r="J5" s="19"/>
      <c r="K5" s="14" t="s">
        <v>13</v>
      </c>
      <c r="L5" s="16" t="s">
        <v>14</v>
      </c>
      <c r="M5" s="17"/>
      <c r="N5" s="14" t="s">
        <v>13</v>
      </c>
      <c r="O5" s="19" t="s">
        <v>14</v>
      </c>
      <c r="P5" s="19"/>
      <c r="Q5" s="14" t="s">
        <v>13</v>
      </c>
      <c r="R5" s="20" t="s">
        <v>14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25" customHeight="1" x14ac:dyDescent="0.25">
      <c r="B6" s="21" t="s">
        <v>15</v>
      </c>
      <c r="C6" s="22"/>
      <c r="D6" s="23">
        <v>0.87</v>
      </c>
      <c r="E6" s="24">
        <v>0.76</v>
      </c>
      <c r="F6" s="25">
        <v>247</v>
      </c>
      <c r="G6" s="26">
        <v>171508786</v>
      </c>
      <c r="H6" s="27" t="s">
        <v>16</v>
      </c>
      <c r="I6" s="28">
        <v>-2.0054122123718399</v>
      </c>
      <c r="J6" s="29">
        <v>37975255</v>
      </c>
      <c r="K6" s="27" t="s">
        <v>16</v>
      </c>
      <c r="L6" s="30">
        <v>-7.0031872407907301</v>
      </c>
      <c r="M6" s="26">
        <v>1491575</v>
      </c>
      <c r="N6" s="27" t="s">
        <v>16</v>
      </c>
      <c r="O6" s="28">
        <v>-4.3719963481748598</v>
      </c>
      <c r="P6" s="29">
        <v>287774</v>
      </c>
      <c r="Q6" s="27" t="s">
        <v>16</v>
      </c>
      <c r="R6" s="30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25" customHeight="1" x14ac:dyDescent="0.25">
      <c r="B7" s="21" t="s">
        <v>17</v>
      </c>
      <c r="C7" s="22"/>
      <c r="D7" s="23">
        <v>0.61</v>
      </c>
      <c r="E7" s="24">
        <v>0.55000000000000004</v>
      </c>
      <c r="F7" s="25">
        <v>251</v>
      </c>
      <c r="G7" s="26">
        <v>162791276</v>
      </c>
      <c r="H7" s="27" t="s">
        <v>16</v>
      </c>
      <c r="I7" s="28">
        <f t="shared" ref="I7:I17" si="0">(G7-G6)/G6*100</f>
        <v>-5.0828358146036905</v>
      </c>
      <c r="J7" s="29">
        <v>31985029</v>
      </c>
      <c r="K7" s="27" t="s">
        <v>16</v>
      </c>
      <c r="L7" s="30">
        <f t="shared" ref="L7:L17" si="1">(J7-J6)/J6*100</f>
        <v>-15.774024427222411</v>
      </c>
      <c r="M7" s="26">
        <v>994301</v>
      </c>
      <c r="N7" s="27" t="s">
        <v>16</v>
      </c>
      <c r="O7" s="28">
        <f t="shared" ref="O7:O17" si="2">(M7-M6)/M6*100</f>
        <v>-33.338853225617214</v>
      </c>
      <c r="P7" s="29">
        <v>177583</v>
      </c>
      <c r="Q7" s="27" t="s">
        <v>16</v>
      </c>
      <c r="R7" s="30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25" customHeight="1" x14ac:dyDescent="0.25">
      <c r="B8" s="21" t="s">
        <v>18</v>
      </c>
      <c r="C8" s="22"/>
      <c r="D8" s="23">
        <v>0.47</v>
      </c>
      <c r="E8" s="24">
        <v>0.495</v>
      </c>
      <c r="F8" s="25">
        <v>251</v>
      </c>
      <c r="G8" s="26">
        <v>158345387</v>
      </c>
      <c r="H8" s="27" t="s">
        <v>16</v>
      </c>
      <c r="I8" s="28">
        <f t="shared" si="0"/>
        <v>-2.7310363977981229</v>
      </c>
      <c r="J8" s="29">
        <v>28227955</v>
      </c>
      <c r="K8" s="27" t="s">
        <v>16</v>
      </c>
      <c r="L8" s="30">
        <f t="shared" si="1"/>
        <v>-11.746351707231529</v>
      </c>
      <c r="M8" s="26">
        <v>746108</v>
      </c>
      <c r="N8" s="27" t="s">
        <v>16</v>
      </c>
      <c r="O8" s="28">
        <f t="shared" si="2"/>
        <v>-24.961555907114647</v>
      </c>
      <c r="P8" s="29">
        <v>139949</v>
      </c>
      <c r="Q8" s="27" t="s">
        <v>16</v>
      </c>
      <c r="R8" s="30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25" customHeight="1" x14ac:dyDescent="0.25">
      <c r="B9" s="21" t="s">
        <v>19</v>
      </c>
      <c r="C9" s="22"/>
      <c r="D9" s="23">
        <v>0.38833333333333298</v>
      </c>
      <c r="E9" s="24">
        <v>0.53</v>
      </c>
      <c r="F9" s="25">
        <v>252</v>
      </c>
      <c r="G9" s="26">
        <v>159635122</v>
      </c>
      <c r="H9" s="27" t="s">
        <v>16</v>
      </c>
      <c r="I9" s="28">
        <f t="shared" si="0"/>
        <v>0.81450746651684902</v>
      </c>
      <c r="J9" s="29">
        <v>26597340</v>
      </c>
      <c r="K9" s="27" t="s">
        <v>16</v>
      </c>
      <c r="L9" s="30">
        <f t="shared" si="1"/>
        <v>-5.776596285490748</v>
      </c>
      <c r="M9" s="26">
        <v>619845</v>
      </c>
      <c r="N9" s="27" t="s">
        <v>16</v>
      </c>
      <c r="O9" s="28">
        <f t="shared" si="2"/>
        <v>-16.922885158716969</v>
      </c>
      <c r="P9" s="29">
        <v>142138</v>
      </c>
      <c r="Q9" s="27" t="s">
        <v>16</v>
      </c>
      <c r="R9" s="30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25" customHeight="1" x14ac:dyDescent="0.25">
      <c r="B10" s="21" t="s">
        <v>20</v>
      </c>
      <c r="C10" s="22"/>
      <c r="D10" s="23">
        <v>0.40250000000000002</v>
      </c>
      <c r="E10" s="24">
        <v>0.57916666666666705</v>
      </c>
      <c r="F10" s="25">
        <v>249</v>
      </c>
      <c r="G10" s="26">
        <v>154537894</v>
      </c>
      <c r="H10" s="27" t="s">
        <v>16</v>
      </c>
      <c r="I10" s="28">
        <f t="shared" si="0"/>
        <v>-3.1930492088075706</v>
      </c>
      <c r="J10" s="29">
        <v>23961673</v>
      </c>
      <c r="K10" s="27" t="s">
        <v>16</v>
      </c>
      <c r="L10" s="30">
        <f t="shared" si="1"/>
        <v>-9.9095135077417513</v>
      </c>
      <c r="M10" s="26">
        <v>620817</v>
      </c>
      <c r="N10" s="27" t="s">
        <v>16</v>
      </c>
      <c r="O10" s="28">
        <f t="shared" si="2"/>
        <v>0.15681339689761151</v>
      </c>
      <c r="P10" s="29">
        <v>139687</v>
      </c>
      <c r="Q10" s="27" t="s">
        <v>16</v>
      </c>
      <c r="R10" s="30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25" customHeight="1" x14ac:dyDescent="0.25">
      <c r="B11" s="21" t="s">
        <v>21</v>
      </c>
      <c r="C11" s="22"/>
      <c r="D11" s="23">
        <v>0.49</v>
      </c>
      <c r="E11" s="24">
        <v>0.64</v>
      </c>
      <c r="F11" s="25">
        <v>251</v>
      </c>
      <c r="G11" s="26">
        <v>149200355</v>
      </c>
      <c r="H11" s="27" t="s">
        <v>16</v>
      </c>
      <c r="I11" s="28">
        <f t="shared" si="0"/>
        <v>-3.4538706732990678</v>
      </c>
      <c r="J11" s="29">
        <v>23879346</v>
      </c>
      <c r="K11" s="27" t="s">
        <v>16</v>
      </c>
      <c r="L11" s="30">
        <f t="shared" si="1"/>
        <v>-0.34357784617125858</v>
      </c>
      <c r="M11" s="26">
        <v>727209</v>
      </c>
      <c r="N11" s="27" t="s">
        <v>16</v>
      </c>
      <c r="O11" s="28">
        <f t="shared" si="2"/>
        <v>17.137417306549274</v>
      </c>
      <c r="P11" s="29">
        <v>152312</v>
      </c>
      <c r="Q11" s="27" t="s">
        <v>16</v>
      </c>
      <c r="R11" s="30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25" customHeight="1" x14ac:dyDescent="0.25">
      <c r="B12" s="21" t="s">
        <v>22</v>
      </c>
      <c r="C12" s="22"/>
      <c r="D12" s="23">
        <v>0.43</v>
      </c>
      <c r="E12" s="24">
        <v>0.64</v>
      </c>
      <c r="F12" s="25">
        <v>249</v>
      </c>
      <c r="G12" s="26">
        <v>144603640</v>
      </c>
      <c r="H12" s="27" t="s">
        <v>16</v>
      </c>
      <c r="I12" s="28">
        <f t="shared" si="0"/>
        <v>-3.0809008463820344</v>
      </c>
      <c r="J12" s="29">
        <v>22526892</v>
      </c>
      <c r="K12" s="27" t="s">
        <v>16</v>
      </c>
      <c r="L12" s="30">
        <f t="shared" si="1"/>
        <v>-5.6636978248901793</v>
      </c>
      <c r="M12" s="26">
        <v>625228</v>
      </c>
      <c r="N12" s="27" t="s">
        <v>16</v>
      </c>
      <c r="O12" s="28">
        <f t="shared" si="2"/>
        <v>-14.023616319379986</v>
      </c>
      <c r="P12" s="29">
        <v>143319</v>
      </c>
      <c r="Q12" s="27" t="s">
        <v>16</v>
      </c>
      <c r="R12" s="30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25" customHeight="1" x14ac:dyDescent="0.25">
      <c r="B13" s="21" t="s">
        <v>23</v>
      </c>
      <c r="C13" s="22"/>
      <c r="D13" s="23">
        <v>0.37995855084042301</v>
      </c>
      <c r="E13" s="24">
        <v>0.66459980240274896</v>
      </c>
      <c r="F13" s="25">
        <v>251</v>
      </c>
      <c r="G13" s="26">
        <v>134656530</v>
      </c>
      <c r="H13" s="27" t="s">
        <v>16</v>
      </c>
      <c r="I13" s="28">
        <f t="shared" si="0"/>
        <v>-6.8788793975034093</v>
      </c>
      <c r="J13" s="29">
        <v>20581258</v>
      </c>
      <c r="K13" s="27" t="s">
        <v>16</v>
      </c>
      <c r="L13" s="30">
        <f t="shared" si="1"/>
        <v>-8.6369393523083424</v>
      </c>
      <c r="M13" s="26">
        <v>511639</v>
      </c>
      <c r="N13" s="27" t="s">
        <v>16</v>
      </c>
      <c r="O13" s="28">
        <f t="shared" si="2"/>
        <v>-18.167612454976425</v>
      </c>
      <c r="P13" s="29">
        <v>136783</v>
      </c>
      <c r="Q13" s="27" t="s">
        <v>16</v>
      </c>
      <c r="R13" s="30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25" customHeight="1" x14ac:dyDescent="0.25">
      <c r="B14" s="21" t="s">
        <v>24</v>
      </c>
      <c r="C14" s="22"/>
      <c r="D14" s="23">
        <v>0.3</v>
      </c>
      <c r="E14" s="24">
        <v>0.53</v>
      </c>
      <c r="F14" s="25">
        <v>253</v>
      </c>
      <c r="G14" s="26">
        <v>121543195</v>
      </c>
      <c r="H14" s="27" t="s">
        <v>16</v>
      </c>
      <c r="I14" s="28">
        <f t="shared" si="0"/>
        <v>-9.7383580283852549</v>
      </c>
      <c r="J14" s="29">
        <v>17687308</v>
      </c>
      <c r="K14" s="27" t="s">
        <v>16</v>
      </c>
      <c r="L14" s="30">
        <f t="shared" si="1"/>
        <v>-14.061093835955024</v>
      </c>
      <c r="M14" s="26">
        <v>360291</v>
      </c>
      <c r="N14" s="27" t="s">
        <v>16</v>
      </c>
      <c r="O14" s="28">
        <f t="shared" si="2"/>
        <v>-29.581013175305245</v>
      </c>
      <c r="P14" s="29">
        <v>93370</v>
      </c>
      <c r="Q14" s="27" t="s">
        <v>16</v>
      </c>
      <c r="R14" s="30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25" customHeight="1" x14ac:dyDescent="0.25">
      <c r="B15" s="21" t="s">
        <v>25</v>
      </c>
      <c r="C15" s="22"/>
      <c r="D15" s="23">
        <v>0.19</v>
      </c>
      <c r="E15" s="24">
        <v>0.33</v>
      </c>
      <c r="F15" s="25">
        <v>253</v>
      </c>
      <c r="G15" s="26">
        <v>122510748</v>
      </c>
      <c r="H15" s="27" t="s">
        <v>16</v>
      </c>
      <c r="I15" s="28">
        <f t="shared" si="0"/>
        <v>0.79605690799883955</v>
      </c>
      <c r="J15" s="29">
        <v>19008366</v>
      </c>
      <c r="K15" s="27" t="s">
        <v>16</v>
      </c>
      <c r="L15" s="30">
        <f t="shared" si="1"/>
        <v>7.4689602284304657</v>
      </c>
      <c r="M15" s="26">
        <v>228061</v>
      </c>
      <c r="N15" s="27" t="s">
        <v>16</v>
      </c>
      <c r="O15" s="28">
        <f t="shared" si="2"/>
        <v>-36.700889003610968</v>
      </c>
      <c r="P15" s="29">
        <v>62584</v>
      </c>
      <c r="Q15" s="27" t="s">
        <v>16</v>
      </c>
      <c r="R15" s="30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25" customHeight="1" x14ac:dyDescent="0.25">
      <c r="B16" s="21" t="s">
        <v>26</v>
      </c>
      <c r="C16" s="22"/>
      <c r="D16" s="23">
        <v>0.17</v>
      </c>
      <c r="E16" s="24">
        <v>0.36</v>
      </c>
      <c r="F16" s="25">
        <v>249</v>
      </c>
      <c r="G16" s="26">
        <v>117703741</v>
      </c>
      <c r="H16" s="27" t="s">
        <v>16</v>
      </c>
      <c r="I16" s="28">
        <f t="shared" si="0"/>
        <v>-3.9237430825252981</v>
      </c>
      <c r="J16" s="29">
        <v>19193503</v>
      </c>
      <c r="K16" s="27" t="s">
        <v>16</v>
      </c>
      <c r="L16" s="30">
        <f t="shared" si="1"/>
        <v>0.97397640596777224</v>
      </c>
      <c r="M16" s="26">
        <v>200365</v>
      </c>
      <c r="N16" s="27" t="s">
        <v>16</v>
      </c>
      <c r="O16" s="28">
        <f t="shared" si="2"/>
        <v>-12.144119336493308</v>
      </c>
      <c r="P16" s="29">
        <v>69827</v>
      </c>
      <c r="Q16" s="27" t="s">
        <v>16</v>
      </c>
      <c r="R16" s="30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25" customHeight="1" x14ac:dyDescent="0.25">
      <c r="B17" s="21" t="s">
        <v>27</v>
      </c>
      <c r="C17" s="22"/>
      <c r="D17" s="23">
        <v>0.18110857438696801</v>
      </c>
      <c r="E17" s="31">
        <v>0.38398550296682199</v>
      </c>
      <c r="F17" s="25">
        <v>252</v>
      </c>
      <c r="G17" s="26">
        <v>114811240</v>
      </c>
      <c r="H17" s="27" t="s">
        <v>16</v>
      </c>
      <c r="I17" s="28">
        <f t="shared" si="0"/>
        <v>-2.4574418581988824</v>
      </c>
      <c r="J17" s="29">
        <v>18270221</v>
      </c>
      <c r="K17" s="27" t="s">
        <v>16</v>
      </c>
      <c r="L17" s="30">
        <f t="shared" si="1"/>
        <v>-4.8103881818759193</v>
      </c>
      <c r="M17" s="26">
        <v>207933</v>
      </c>
      <c r="N17" s="27" t="s">
        <v>16</v>
      </c>
      <c r="O17" s="28">
        <f t="shared" si="2"/>
        <v>3.7771067801262692</v>
      </c>
      <c r="P17" s="29">
        <v>70155</v>
      </c>
      <c r="Q17" s="27" t="s">
        <v>16</v>
      </c>
      <c r="R17" s="30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32" t="s">
        <v>28</v>
      </c>
      <c r="C18" s="33"/>
      <c r="D18" s="23">
        <v>0.15</v>
      </c>
      <c r="E18" s="31">
        <v>0.26</v>
      </c>
      <c r="F18" s="34" t="s">
        <v>29</v>
      </c>
      <c r="G18" s="35">
        <v>10773270</v>
      </c>
      <c r="H18" s="36">
        <v>-0.53952699989198405</v>
      </c>
      <c r="I18" s="36">
        <v>32.354583453474902</v>
      </c>
      <c r="J18" s="37">
        <v>1777132</v>
      </c>
      <c r="K18" s="36">
        <v>-1.21907836519435</v>
      </c>
      <c r="L18" s="38">
        <v>24.014361429304198</v>
      </c>
      <c r="M18" s="35">
        <v>16065</v>
      </c>
      <c r="N18" s="36">
        <v>-12.1795222216148</v>
      </c>
      <c r="O18" s="36">
        <v>-5.2491890297847199</v>
      </c>
      <c r="P18" s="37">
        <v>4558</v>
      </c>
      <c r="Q18" s="36">
        <v>-10.5748479497744</v>
      </c>
      <c r="R18" s="39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32" t="s">
        <v>30</v>
      </c>
      <c r="C19" s="33" t="s">
        <v>31</v>
      </c>
      <c r="D19" s="23">
        <v>0.14000000000000001</v>
      </c>
      <c r="E19" s="31">
        <v>0.24</v>
      </c>
      <c r="F19" s="34" t="s">
        <v>32</v>
      </c>
      <c r="G19" s="35">
        <v>6336969</v>
      </c>
      <c r="H19" s="36">
        <v>-41.1787785881167</v>
      </c>
      <c r="I19" s="36">
        <v>-32.887151263272898</v>
      </c>
      <c r="J19" s="37">
        <v>1109977</v>
      </c>
      <c r="K19" s="36">
        <v>-37.541105556593401</v>
      </c>
      <c r="L19" s="38">
        <v>-15.0838659827334</v>
      </c>
      <c r="M19" s="35">
        <v>9040</v>
      </c>
      <c r="N19" s="36">
        <v>-43.728602552132003</v>
      </c>
      <c r="O19" s="36">
        <v>-46.3978654017195</v>
      </c>
      <c r="P19" s="37">
        <v>2681</v>
      </c>
      <c r="Q19" s="36">
        <v>-41.180342255375201</v>
      </c>
      <c r="R19" s="39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32" t="s">
        <v>33</v>
      </c>
      <c r="C20" s="33"/>
      <c r="D20" s="23">
        <v>0.16</v>
      </c>
      <c r="E20" s="31">
        <v>0.32</v>
      </c>
      <c r="F20" s="34" t="s">
        <v>34</v>
      </c>
      <c r="G20" s="35">
        <v>12854686</v>
      </c>
      <c r="H20" s="36">
        <v>102.852278431534</v>
      </c>
      <c r="I20" s="36">
        <v>2.11063184711008</v>
      </c>
      <c r="J20" s="37">
        <v>1949676</v>
      </c>
      <c r="K20" s="36">
        <v>75.650126083693607</v>
      </c>
      <c r="L20" s="38">
        <v>8.0400712407167099</v>
      </c>
      <c r="M20" s="35">
        <v>19959</v>
      </c>
      <c r="N20" s="36">
        <v>120.785398230089</v>
      </c>
      <c r="O20" s="36">
        <v>-17.487287610070702</v>
      </c>
      <c r="P20" s="37">
        <v>6272</v>
      </c>
      <c r="Q20" s="36">
        <v>133.94255874673601</v>
      </c>
      <c r="R20" s="39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.6" hidden="1" customHeight="1" x14ac:dyDescent="0.25">
      <c r="B21" s="32"/>
      <c r="C21" s="33"/>
      <c r="D21" s="23"/>
      <c r="E21" s="31"/>
      <c r="F21" s="34"/>
      <c r="G21" s="35"/>
      <c r="H21" s="36"/>
      <c r="I21" s="36"/>
      <c r="J21" s="37"/>
      <c r="K21" s="36"/>
      <c r="L21" s="38"/>
      <c r="M21" s="35"/>
      <c r="N21" s="36"/>
      <c r="O21" s="36"/>
      <c r="P21" s="37"/>
      <c r="Q21" s="36"/>
      <c r="R21" s="39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32" t="s">
        <v>35</v>
      </c>
      <c r="C22" s="33"/>
      <c r="D22" s="23">
        <v>0.18</v>
      </c>
      <c r="E22" s="31">
        <v>0.28999999999999998</v>
      </c>
      <c r="F22" s="34" t="s">
        <v>36</v>
      </c>
      <c r="G22" s="35">
        <v>7213896</v>
      </c>
      <c r="H22" s="36">
        <v>-43.881196320158999</v>
      </c>
      <c r="I22" s="36">
        <v>-25.440410743061001</v>
      </c>
      <c r="J22" s="37">
        <v>1318550</v>
      </c>
      <c r="K22" s="36">
        <v>-32.370814432757001</v>
      </c>
      <c r="L22" s="38">
        <v>-12.1094400947062</v>
      </c>
      <c r="M22" s="35">
        <v>12977</v>
      </c>
      <c r="N22" s="36">
        <v>-34.981712510646801</v>
      </c>
      <c r="O22" s="36">
        <v>-32.660474287789903</v>
      </c>
      <c r="P22" s="37">
        <v>3878</v>
      </c>
      <c r="Q22" s="36">
        <v>-38.169642857142897</v>
      </c>
      <c r="R22" s="39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32" t="s">
        <v>37</v>
      </c>
      <c r="C23" s="33"/>
      <c r="D23" s="23">
        <v>0.16</v>
      </c>
      <c r="E23" s="31">
        <v>0.35</v>
      </c>
      <c r="F23" s="34" t="s">
        <v>38</v>
      </c>
      <c r="G23" s="35">
        <v>12152407</v>
      </c>
      <c r="H23" s="36">
        <v>68.458306024927495</v>
      </c>
      <c r="I23" s="36">
        <v>21.9148069562949</v>
      </c>
      <c r="J23" s="37">
        <v>1803259</v>
      </c>
      <c r="K23" s="36">
        <v>36.760759925675899</v>
      </c>
      <c r="L23" s="38">
        <v>15.952905318728201</v>
      </c>
      <c r="M23" s="35">
        <v>19995</v>
      </c>
      <c r="N23" s="36">
        <v>54.080295908145203</v>
      </c>
      <c r="O23" s="36">
        <v>2.8919878557093601</v>
      </c>
      <c r="P23" s="37">
        <v>6312</v>
      </c>
      <c r="Q23" s="36">
        <v>62.764311500773601</v>
      </c>
      <c r="R23" s="39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3.7" hidden="1" customHeight="1" x14ac:dyDescent="0.25">
      <c r="B24" s="32" t="s">
        <v>39</v>
      </c>
      <c r="C24" s="33"/>
      <c r="D24" s="23">
        <v>0.17</v>
      </c>
      <c r="E24" s="31">
        <v>0.56999999999999995</v>
      </c>
      <c r="F24" s="34" t="s">
        <v>29</v>
      </c>
      <c r="G24" s="35">
        <v>9764094</v>
      </c>
      <c r="H24" s="36">
        <v>-19.653003721814098</v>
      </c>
      <c r="I24" s="36">
        <v>-2.7357740734361702</v>
      </c>
      <c r="J24" s="37">
        <v>1635416</v>
      </c>
      <c r="K24" s="36">
        <v>-9.3077588965312206</v>
      </c>
      <c r="L24" s="38">
        <v>4.2181358429389304</v>
      </c>
      <c r="M24" s="35">
        <v>16388</v>
      </c>
      <c r="N24" s="36">
        <v>-18.039509877469399</v>
      </c>
      <c r="O24" s="36">
        <v>-17.590264507693899</v>
      </c>
      <c r="P24" s="37">
        <v>9301</v>
      </c>
      <c r="Q24" s="36">
        <v>47.354245880861903</v>
      </c>
      <c r="R24" s="39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.6" hidden="1" customHeight="1" x14ac:dyDescent="0.25">
      <c r="B25" s="32"/>
      <c r="C25" s="33"/>
      <c r="D25" s="23"/>
      <c r="E25" s="31"/>
      <c r="F25" s="34"/>
      <c r="G25" s="35"/>
      <c r="H25" s="36"/>
      <c r="I25" s="36"/>
      <c r="J25" s="37"/>
      <c r="K25" s="36"/>
      <c r="L25" s="38"/>
      <c r="M25" s="35"/>
      <c r="N25" s="36"/>
      <c r="O25" s="36"/>
      <c r="P25" s="37"/>
      <c r="Q25" s="36"/>
      <c r="R25" s="39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32" t="s">
        <v>40</v>
      </c>
      <c r="C26" s="33"/>
      <c r="D26" s="23">
        <v>0.18</v>
      </c>
      <c r="E26" s="31">
        <v>0.32</v>
      </c>
      <c r="F26" s="34" t="s">
        <v>41</v>
      </c>
      <c r="G26" s="35">
        <v>7778413</v>
      </c>
      <c r="H26" s="36">
        <v>-20.336561692257401</v>
      </c>
      <c r="I26" s="36">
        <v>-8.3847743532447492</v>
      </c>
      <c r="J26" s="37">
        <v>1461327</v>
      </c>
      <c r="K26" s="36">
        <v>-10.644936823413699</v>
      </c>
      <c r="L26" s="38">
        <v>-1.85572729385248</v>
      </c>
      <c r="M26" s="35">
        <v>13807</v>
      </c>
      <c r="N26" s="36">
        <v>-15.749328777154</v>
      </c>
      <c r="O26" s="36">
        <v>-16.750075369309599</v>
      </c>
      <c r="P26" s="37">
        <v>4682</v>
      </c>
      <c r="Q26" s="36">
        <v>-49.6613267390603</v>
      </c>
      <c r="R26" s="39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32" t="s">
        <v>42</v>
      </c>
      <c r="C27" s="33"/>
      <c r="D27" s="23">
        <v>0.16</v>
      </c>
      <c r="E27" s="31">
        <v>0.34</v>
      </c>
      <c r="F27" s="34" t="s">
        <v>34</v>
      </c>
      <c r="G27" s="35">
        <v>12580830</v>
      </c>
      <c r="H27" s="36">
        <v>61.740319008517602</v>
      </c>
      <c r="I27" s="36">
        <v>1.4434826136696799</v>
      </c>
      <c r="J27" s="37">
        <v>1903251</v>
      </c>
      <c r="K27" s="36">
        <v>30.2412806989811</v>
      </c>
      <c r="L27" s="38">
        <v>8.1928045072305693</v>
      </c>
      <c r="M27" s="35">
        <v>20710</v>
      </c>
      <c r="N27" s="36">
        <v>49.996378648511602</v>
      </c>
      <c r="O27" s="36">
        <v>-5.6449040958585801</v>
      </c>
      <c r="P27" s="37">
        <v>6501</v>
      </c>
      <c r="Q27" s="36">
        <v>38.850918410935499</v>
      </c>
      <c r="R27" s="39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32" t="s">
        <v>43</v>
      </c>
      <c r="C28" s="33"/>
      <c r="D28" s="23">
        <v>0.18</v>
      </c>
      <c r="E28" s="31">
        <v>0.38</v>
      </c>
      <c r="F28" s="34" t="s">
        <v>29</v>
      </c>
      <c r="G28" s="35">
        <v>10215444</v>
      </c>
      <c r="H28" s="36">
        <v>-18.8015099162774</v>
      </c>
      <c r="I28" s="36">
        <v>-1.2457097161877699</v>
      </c>
      <c r="J28" s="37">
        <v>1663401</v>
      </c>
      <c r="K28" s="36">
        <v>-12.602121317682199</v>
      </c>
      <c r="L28" s="38">
        <v>3.44893852024697</v>
      </c>
      <c r="M28" s="35">
        <v>17932</v>
      </c>
      <c r="N28" s="36">
        <v>-13.4138097537422</v>
      </c>
      <c r="O28" s="36">
        <v>-3.9682964708402499</v>
      </c>
      <c r="P28" s="37">
        <v>6403</v>
      </c>
      <c r="Q28" s="36">
        <v>-1.50746039070912</v>
      </c>
      <c r="R28" s="39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14.1" hidden="1" customHeight="1" x14ac:dyDescent="0.25">
      <c r="B29" s="32"/>
      <c r="C29" s="33"/>
      <c r="D29" s="23"/>
      <c r="E29" s="31"/>
      <c r="F29" s="34"/>
      <c r="G29" s="35"/>
      <c r="H29" s="36"/>
      <c r="I29" s="36"/>
      <c r="J29" s="37"/>
      <c r="K29" s="36"/>
      <c r="L29" s="38"/>
      <c r="M29" s="35"/>
      <c r="N29" s="36"/>
      <c r="O29" s="36"/>
      <c r="P29" s="37"/>
      <c r="Q29" s="36"/>
      <c r="R29" s="39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32" t="s">
        <v>44</v>
      </c>
      <c r="C30" s="33"/>
      <c r="D30" s="23">
        <v>0.19</v>
      </c>
      <c r="E30" s="31">
        <v>0.42</v>
      </c>
      <c r="F30" s="34" t="s">
        <v>45</v>
      </c>
      <c r="G30" s="35">
        <v>9768183</v>
      </c>
      <c r="H30" s="36">
        <v>-4.3782825298636103</v>
      </c>
      <c r="I30" s="36">
        <v>23.2472855949989</v>
      </c>
      <c r="J30" s="37">
        <v>1519895</v>
      </c>
      <c r="K30" s="36">
        <v>-8.6272642615941706</v>
      </c>
      <c r="L30" s="38">
        <v>7.5749307615486501</v>
      </c>
      <c r="M30" s="35">
        <v>18117</v>
      </c>
      <c r="N30" s="36">
        <v>1.0316752174882899</v>
      </c>
      <c r="O30" s="36">
        <v>25.507447177000302</v>
      </c>
      <c r="P30" s="37">
        <v>6457</v>
      </c>
      <c r="Q30" s="36">
        <v>0.84335467749492399</v>
      </c>
      <c r="R30" s="39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32" t="s">
        <v>46</v>
      </c>
      <c r="C31" s="33"/>
      <c r="D31" s="23">
        <v>0.19</v>
      </c>
      <c r="E31" s="31">
        <v>0.39</v>
      </c>
      <c r="F31" s="34" t="s">
        <v>47</v>
      </c>
      <c r="G31" s="35">
        <v>10070791</v>
      </c>
      <c r="H31" s="36">
        <v>3.0978944600034599</v>
      </c>
      <c r="I31" s="36">
        <v>-20.476844036227799</v>
      </c>
      <c r="J31" s="37">
        <v>1592544</v>
      </c>
      <c r="K31" s="36">
        <v>4.7798696620490198</v>
      </c>
      <c r="L31" s="38">
        <v>-10.079461022428999</v>
      </c>
      <c r="M31" s="35">
        <v>18863</v>
      </c>
      <c r="N31" s="36">
        <v>4.1176795275155902</v>
      </c>
      <c r="O31" s="36">
        <v>-12.3751567798579</v>
      </c>
      <c r="P31" s="37">
        <v>6265</v>
      </c>
      <c r="Q31" s="36">
        <v>-2.9735171132104701</v>
      </c>
      <c r="R31" s="39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32" t="s">
        <v>48</v>
      </c>
      <c r="C32" s="33"/>
      <c r="D32" s="23">
        <v>0.2</v>
      </c>
      <c r="E32" s="31">
        <v>0.45</v>
      </c>
      <c r="F32" s="34" t="s">
        <v>49</v>
      </c>
      <c r="G32" s="35">
        <v>8194758</v>
      </c>
      <c r="H32" s="36">
        <v>-18.628457288012399</v>
      </c>
      <c r="I32" s="36">
        <v>-24.344743350772902</v>
      </c>
      <c r="J32" s="37">
        <v>1459075</v>
      </c>
      <c r="K32" s="36">
        <v>-8.3808673418128503</v>
      </c>
      <c r="L32" s="38">
        <v>-18.898104792269798</v>
      </c>
      <c r="M32" s="35">
        <v>16512</v>
      </c>
      <c r="N32" s="36">
        <v>-12.463552987329701</v>
      </c>
      <c r="O32" s="36">
        <v>-9.7359645766140108</v>
      </c>
      <c r="P32" s="37">
        <v>6517</v>
      </c>
      <c r="Q32" s="36">
        <v>4.0223463687150796</v>
      </c>
      <c r="R32" s="39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14.1" hidden="1" customHeight="1" x14ac:dyDescent="0.25">
      <c r="B33" s="32"/>
      <c r="C33" s="33"/>
      <c r="D33" s="23"/>
      <c r="E33" s="31"/>
      <c r="F33" s="34"/>
      <c r="G33" s="35"/>
      <c r="H33" s="36"/>
      <c r="I33" s="36"/>
      <c r="J33" s="37"/>
      <c r="K33" s="36"/>
      <c r="L33" s="38"/>
      <c r="M33" s="35"/>
      <c r="N33" s="36"/>
      <c r="O33" s="36"/>
      <c r="P33" s="37"/>
      <c r="Q33" s="36"/>
      <c r="R33" s="39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32" t="s">
        <v>50</v>
      </c>
      <c r="C34" s="33" t="s">
        <v>31</v>
      </c>
      <c r="D34" s="23">
        <v>0.16</v>
      </c>
      <c r="E34" s="31">
        <v>0.38</v>
      </c>
      <c r="F34" s="34" t="s">
        <v>51</v>
      </c>
      <c r="G34" s="35">
        <v>11608500</v>
      </c>
      <c r="H34" s="36">
        <f>(G34-G32)/G32*100</f>
        <v>41.657630402264473</v>
      </c>
      <c r="I34" s="36">
        <f>(G34-G18)/G18*100</f>
        <v>7.7527992893522581</v>
      </c>
      <c r="J34" s="37">
        <v>1573646</v>
      </c>
      <c r="K34" s="36">
        <f>(J34-J32)/J32*100</f>
        <v>7.8523036855542045</v>
      </c>
      <c r="L34" s="38">
        <f>(J34-J18)/J18*100</f>
        <v>-11.450246802150883</v>
      </c>
      <c r="M34" s="35">
        <v>18715</v>
      </c>
      <c r="N34" s="36">
        <f>(M34-M32)/M32*100</f>
        <v>13.341812015503876</v>
      </c>
      <c r="O34" s="36">
        <f>(M34-M18)/M18*100</f>
        <v>16.495487083722377</v>
      </c>
      <c r="P34" s="37">
        <v>6048</v>
      </c>
      <c r="Q34" s="36">
        <f>(P34-P32)/P32*100</f>
        <v>-7.1965628356605809</v>
      </c>
      <c r="R34" s="39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32" t="s">
        <v>30</v>
      </c>
      <c r="C35" s="33"/>
      <c r="D35" s="23">
        <v>0.18</v>
      </c>
      <c r="E35" s="31">
        <v>0.35</v>
      </c>
      <c r="F35" s="34" t="s">
        <v>45</v>
      </c>
      <c r="G35" s="35">
        <v>8846802</v>
      </c>
      <c r="H35" s="36">
        <f>(G35-G34)/G34*100</f>
        <v>-23.790308825429644</v>
      </c>
      <c r="I35" s="36">
        <f>(G35-G19)/G19*100</f>
        <v>39.606206058448443</v>
      </c>
      <c r="J35" s="37">
        <v>1399316</v>
      </c>
      <c r="K35" s="36">
        <f>(J35-J34)/J34*100</f>
        <v>-11.078095073479041</v>
      </c>
      <c r="L35" s="38">
        <f>(J35-J19)/J19*100</f>
        <v>26.067116706021835</v>
      </c>
      <c r="M35" s="35">
        <v>16123</v>
      </c>
      <c r="N35" s="36">
        <f>(M35-M34)/M34*100</f>
        <v>-13.849853059043548</v>
      </c>
      <c r="O35" s="36">
        <f>(M35-M19)/M19*100</f>
        <v>78.351769911504419</v>
      </c>
      <c r="P35" s="37">
        <v>4830</v>
      </c>
      <c r="Q35" s="36">
        <f>(P35-P34)/P34*100</f>
        <v>-20.138888888888889</v>
      </c>
      <c r="R35" s="39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.35" hidden="1" customHeight="1" x14ac:dyDescent="0.25">
      <c r="B36" s="32" t="s">
        <v>33</v>
      </c>
      <c r="C36" s="33"/>
      <c r="D36" s="23">
        <v>0.19</v>
      </c>
      <c r="E36" s="31">
        <v>0.39</v>
      </c>
      <c r="F36" s="34" t="s">
        <v>52</v>
      </c>
      <c r="G36" s="35">
        <v>8113936</v>
      </c>
      <c r="H36" s="36">
        <f>(G36-G35)/G35*100</f>
        <v>-8.2839652113837303</v>
      </c>
      <c r="I36" s="36">
        <f>(G36-G20)/G20*100</f>
        <v>-36.879547271710877</v>
      </c>
      <c r="J36" s="37">
        <v>1442914</v>
      </c>
      <c r="K36" s="36">
        <f>(J36-J35)/J35*100</f>
        <v>3.1156650820829608</v>
      </c>
      <c r="L36" s="38">
        <f>(J36-J20)/J20*100</f>
        <v>-25.992113561432774</v>
      </c>
      <c r="M36" s="35">
        <v>15613</v>
      </c>
      <c r="N36" s="36">
        <f>(M36-M35)/M35*100</f>
        <v>-3.1631830304533897</v>
      </c>
      <c r="O36" s="36">
        <f>(M36-M20)/M20*100</f>
        <v>-21.774638007916227</v>
      </c>
      <c r="P36" s="37">
        <v>5571</v>
      </c>
      <c r="Q36" s="36">
        <f>(P36-P35)/P35*100</f>
        <v>15.341614906832298</v>
      </c>
      <c r="R36" s="39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14.1" hidden="1" customHeight="1" x14ac:dyDescent="0.25">
      <c r="B37" s="32"/>
      <c r="C37" s="33"/>
      <c r="D37" s="23"/>
      <c r="E37" s="31"/>
      <c r="F37" s="34"/>
      <c r="G37" s="35"/>
      <c r="H37" s="36"/>
      <c r="I37" s="36"/>
      <c r="J37" s="37"/>
      <c r="K37" s="36"/>
      <c r="L37" s="38"/>
      <c r="M37" s="35"/>
      <c r="N37" s="36"/>
      <c r="O37" s="36"/>
      <c r="P37" s="37"/>
      <c r="Q37" s="36"/>
      <c r="R37" s="39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32" t="s">
        <v>35</v>
      </c>
      <c r="C38" s="33"/>
      <c r="D38" s="23">
        <v>0.18</v>
      </c>
      <c r="E38" s="31">
        <v>0.36</v>
      </c>
      <c r="F38" s="34" t="s">
        <v>53</v>
      </c>
      <c r="G38" s="35">
        <v>10883910</v>
      </c>
      <c r="H38" s="36">
        <f>(G38-G36)/G36*100</f>
        <v>34.138474841310064</v>
      </c>
      <c r="I38" s="36">
        <f>(G38-G22)/G22*100</f>
        <v>50.874229403917106</v>
      </c>
      <c r="J38" s="37">
        <v>1598523</v>
      </c>
      <c r="K38" s="36">
        <f>(J38-J36)/J36*100</f>
        <v>10.784357210478241</v>
      </c>
      <c r="L38" s="38">
        <f>(J38-J22)/J22*100</f>
        <v>21.23340032611581</v>
      </c>
      <c r="M38" s="35">
        <v>19401</v>
      </c>
      <c r="N38" s="36">
        <f>(M38-M36)/M36*100</f>
        <v>24.261833087811439</v>
      </c>
      <c r="O38" s="36">
        <f>(M38-M22)/M22*100</f>
        <v>49.502966787393085</v>
      </c>
      <c r="P38" s="37">
        <v>5688</v>
      </c>
      <c r="Q38" s="36">
        <f>(P38-P36)/P36*100</f>
        <v>2.1001615508885298</v>
      </c>
      <c r="R38" s="39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32" t="s">
        <v>37</v>
      </c>
      <c r="C39" s="33"/>
      <c r="D39" s="23">
        <v>0.18</v>
      </c>
      <c r="E39" s="31">
        <v>0.4</v>
      </c>
      <c r="F39" s="34" t="s">
        <v>47</v>
      </c>
      <c r="G39" s="35">
        <v>9909541</v>
      </c>
      <c r="H39" s="36">
        <f>(G39-G38)/G38*100</f>
        <v>-8.9523801648488455</v>
      </c>
      <c r="I39" s="36">
        <f>(G39-G23)/G23*100</f>
        <v>-18.456146177460976</v>
      </c>
      <c r="J39" s="37">
        <v>1609294</v>
      </c>
      <c r="K39" s="36">
        <f>(J39-J38)/J38*100</f>
        <v>0.67380951040429193</v>
      </c>
      <c r="L39" s="38">
        <f>(J39-J23)/J23*100</f>
        <v>-10.756358348967064</v>
      </c>
      <c r="M39" s="35">
        <v>17450</v>
      </c>
      <c r="N39" s="36">
        <f>(M39-M38)/M38*100</f>
        <v>-10.056182670996341</v>
      </c>
      <c r="O39" s="36">
        <f>(M39-M23)/M23*100</f>
        <v>-12.728182045511376</v>
      </c>
      <c r="P39" s="37">
        <v>6447</v>
      </c>
      <c r="Q39" s="36">
        <f>(P39-P38)/P38*100</f>
        <v>13.343881856540085</v>
      </c>
      <c r="R39" s="39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32" t="s">
        <v>39</v>
      </c>
      <c r="C40" s="33"/>
      <c r="D40" s="23">
        <v>0.2</v>
      </c>
      <c r="E40" s="31">
        <v>0.48</v>
      </c>
      <c r="F40" s="34" t="s">
        <v>41</v>
      </c>
      <c r="G40" s="35">
        <v>7169534</v>
      </c>
      <c r="H40" s="36">
        <f>(G40-G39)/G39*100</f>
        <v>-27.650190861514172</v>
      </c>
      <c r="I40" s="36">
        <f>(G40-G24)/G24*100</f>
        <v>-26.572460281517156</v>
      </c>
      <c r="J40" s="37">
        <v>1334517</v>
      </c>
      <c r="K40" s="36">
        <f>(J40-J39)/J39*100</f>
        <v>-17.074381685385021</v>
      </c>
      <c r="L40" s="38">
        <f>(J40-J24)/J24*100</f>
        <v>-18.398927245422573</v>
      </c>
      <c r="M40" s="35">
        <v>14151</v>
      </c>
      <c r="N40" s="36">
        <f>(M40-M39)/M39*100</f>
        <v>-18.905444126074499</v>
      </c>
      <c r="O40" s="36">
        <f>(M40-M24)/M24*100</f>
        <v>-13.650231876983158</v>
      </c>
      <c r="P40" s="37">
        <v>6394</v>
      </c>
      <c r="Q40" s="36">
        <f>(P40-P39)/P39*100</f>
        <v>-0.82208779277183186</v>
      </c>
      <c r="R40" s="39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14.1" hidden="1" customHeight="1" x14ac:dyDescent="0.25">
      <c r="B41" s="32"/>
      <c r="C41" s="33"/>
      <c r="D41" s="23"/>
      <c r="E41" s="31"/>
      <c r="F41" s="34"/>
      <c r="G41" s="35"/>
      <c r="H41" s="36"/>
      <c r="I41" s="36"/>
      <c r="J41" s="37"/>
      <c r="K41" s="36"/>
      <c r="L41" s="38"/>
      <c r="M41" s="35"/>
      <c r="N41" s="36"/>
      <c r="O41" s="36"/>
      <c r="P41" s="37"/>
      <c r="Q41" s="36"/>
      <c r="R41" s="39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32" t="s">
        <v>40</v>
      </c>
      <c r="C42" s="33"/>
      <c r="D42" s="23">
        <v>0.18</v>
      </c>
      <c r="E42" s="31">
        <v>0.41</v>
      </c>
      <c r="F42" s="34" t="s">
        <v>54</v>
      </c>
      <c r="G42" s="35">
        <v>11998509</v>
      </c>
      <c r="H42" s="36">
        <f>(G42-G40)/G40*100</f>
        <v>67.354098606687685</v>
      </c>
      <c r="I42" s="36">
        <f>(G42-G26)/G26*100</f>
        <v>54.253946145569799</v>
      </c>
      <c r="J42" s="37">
        <v>1785553</v>
      </c>
      <c r="K42" s="36">
        <f>(J42-J40)/J40*100</f>
        <v>33.797696095291407</v>
      </c>
      <c r="L42" s="38">
        <f>(J42-J26)/J26*100</f>
        <v>22.187094332753723</v>
      </c>
      <c r="M42" s="35">
        <v>22006</v>
      </c>
      <c r="N42" s="36">
        <f>(M42-M40)/M40*100</f>
        <v>55.508444632888128</v>
      </c>
      <c r="O42" s="36">
        <f>(M42-M26)/M26*100</f>
        <v>59.38292170638082</v>
      </c>
      <c r="P42" s="37">
        <v>7337</v>
      </c>
      <c r="Q42" s="36">
        <f>(P42-P40)/P40*100</f>
        <v>14.748201438848922</v>
      </c>
      <c r="R42" s="39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32" t="s">
        <v>42</v>
      </c>
      <c r="C43" s="33"/>
      <c r="D43" s="23">
        <v>0.18</v>
      </c>
      <c r="E43" s="31">
        <v>0.45</v>
      </c>
      <c r="F43" s="34" t="s">
        <v>47</v>
      </c>
      <c r="G43" s="35">
        <v>9892710</v>
      </c>
      <c r="H43" s="36">
        <f>(G43-G42)/G42*100</f>
        <v>-17.550505650327054</v>
      </c>
      <c r="I43" s="36">
        <f>(G43-G27)/G27*100</f>
        <v>-21.366793764799301</v>
      </c>
      <c r="J43" s="37">
        <v>1554942</v>
      </c>
      <c r="K43" s="36">
        <f>(J43-J42)/J42*100</f>
        <v>-12.915382517348966</v>
      </c>
      <c r="L43" s="38">
        <f>(J43-J27)/J27*100</f>
        <v>-18.300739103775594</v>
      </c>
      <c r="M43" s="35">
        <v>18272</v>
      </c>
      <c r="N43" s="36">
        <f>(M43-M42)/M42*100</f>
        <v>-16.968099609197491</v>
      </c>
      <c r="O43" s="36">
        <f>(M43-M27)/M27*100</f>
        <v>-11.772090777402221</v>
      </c>
      <c r="P43" s="37">
        <v>6926</v>
      </c>
      <c r="Q43" s="36">
        <f>(P43-P42)/P42*100</f>
        <v>-5.6017445822543275</v>
      </c>
      <c r="R43" s="39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3.7" hidden="1" customHeight="1" x14ac:dyDescent="0.25">
      <c r="B44" s="32" t="s">
        <v>43</v>
      </c>
      <c r="C44" s="33"/>
      <c r="D44" s="23">
        <v>0.18</v>
      </c>
      <c r="E44" s="31">
        <v>0.35</v>
      </c>
      <c r="F44" s="34" t="s">
        <v>55</v>
      </c>
      <c r="G44" s="35">
        <v>7413264</v>
      </c>
      <c r="H44" s="36">
        <f>(G44-G43)/G43*100</f>
        <v>-25.063364841383201</v>
      </c>
      <c r="I44" s="36">
        <f>(G44-G28)/G28*100</f>
        <v>-27.430819453368837</v>
      </c>
      <c r="J44" s="37">
        <v>1331017</v>
      </c>
      <c r="K44" s="36">
        <f>(J44-J43)/J43*100</f>
        <v>-14.400858681545678</v>
      </c>
      <c r="L44" s="38">
        <f>(J44-J28)/J28*100</f>
        <v>-19.982193109178123</v>
      </c>
      <c r="M44" s="35">
        <v>13633</v>
      </c>
      <c r="N44" s="36">
        <f>(M44-M43)/M43*100</f>
        <v>-25.388572679509629</v>
      </c>
      <c r="O44" s="36">
        <f>(M44-M28)/M28*100</f>
        <v>-23.973901405308943</v>
      </c>
      <c r="P44" s="37">
        <v>4723</v>
      </c>
      <c r="Q44" s="36">
        <f>(P44-P43)/P43*100</f>
        <v>-31.807681201270576</v>
      </c>
      <c r="R44" s="39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14.1" hidden="1" customHeight="1" x14ac:dyDescent="0.25">
      <c r="B45" s="32"/>
      <c r="C45" s="33"/>
      <c r="D45" s="23"/>
      <c r="E45" s="31"/>
      <c r="F45" s="34"/>
      <c r="G45" s="35"/>
      <c r="H45" s="36"/>
      <c r="I45" s="36"/>
      <c r="J45" s="37"/>
      <c r="K45" s="36"/>
      <c r="L45" s="38"/>
      <c r="M45" s="35"/>
      <c r="N45" s="36"/>
      <c r="O45" s="36"/>
      <c r="P45" s="37"/>
      <c r="Q45" s="36"/>
      <c r="R45" s="39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32" t="s">
        <v>44</v>
      </c>
      <c r="C46" s="33"/>
      <c r="D46" s="23">
        <v>0.18</v>
      </c>
      <c r="E46" s="31">
        <v>0.38</v>
      </c>
      <c r="F46" s="34" t="s">
        <v>54</v>
      </c>
      <c r="G46" s="35">
        <v>11950489</v>
      </c>
      <c r="H46" s="36">
        <f>(G46-G44)/G44*100</f>
        <v>61.204147053173877</v>
      </c>
      <c r="I46" s="36">
        <f>(G46-G30)/G30*100</f>
        <v>22.340961466426254</v>
      </c>
      <c r="J46" s="37">
        <v>1714153</v>
      </c>
      <c r="K46" s="36">
        <f>(J46-J44)/J44*100</f>
        <v>28.785207101036274</v>
      </c>
      <c r="L46" s="38">
        <f>(J46-J30)/J30*100</f>
        <v>12.781014477973807</v>
      </c>
      <c r="M46" s="35">
        <v>21325</v>
      </c>
      <c r="N46" s="36">
        <f>(M46-M44)/M44*100</f>
        <v>56.421917406293552</v>
      </c>
      <c r="O46" s="36">
        <f>(M46-M30)/M30*100</f>
        <v>17.707125903847214</v>
      </c>
      <c r="P46" s="37">
        <v>6550</v>
      </c>
      <c r="Q46" s="36">
        <f>(P46-P44)/P44*100</f>
        <v>38.683040440398052</v>
      </c>
      <c r="R46" s="39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32" t="s">
        <v>46</v>
      </c>
      <c r="C47" s="33"/>
      <c r="D47" s="23">
        <v>0.18</v>
      </c>
      <c r="E47" s="31">
        <v>0.34</v>
      </c>
      <c r="F47" s="34" t="s">
        <v>47</v>
      </c>
      <c r="G47" s="35">
        <v>9685929</v>
      </c>
      <c r="H47" s="36">
        <f>(G47-G46)/G46*100</f>
        <v>-18.949517463260289</v>
      </c>
      <c r="I47" s="36">
        <f>(G47-G31)/G31*100</f>
        <v>-3.8215667468424281</v>
      </c>
      <c r="J47" s="37">
        <v>1516198</v>
      </c>
      <c r="K47" s="36">
        <f>(J47-J46)/J46*100</f>
        <v>-11.548269028493955</v>
      </c>
      <c r="L47" s="38">
        <f>(J47-J31)/J31*100</f>
        <v>-4.7939648763236686</v>
      </c>
      <c r="M47" s="35">
        <v>17519</v>
      </c>
      <c r="N47" s="36">
        <f>(M47-M46)/M46*100</f>
        <v>-17.847596717467763</v>
      </c>
      <c r="O47" s="36">
        <f>(M47-M31)/M31*100</f>
        <v>-7.1250596405661879</v>
      </c>
      <c r="P47" s="37">
        <v>5183</v>
      </c>
      <c r="Q47" s="36">
        <f>(P47-P46)/P46*100</f>
        <v>-20.870229007633586</v>
      </c>
      <c r="R47" s="39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32" t="s">
        <v>48</v>
      </c>
      <c r="C48" s="33"/>
      <c r="D48" s="23">
        <v>0.19</v>
      </c>
      <c r="E48" s="31">
        <v>0.32</v>
      </c>
      <c r="F48" s="34" t="s">
        <v>41</v>
      </c>
      <c r="G48" s="35">
        <v>7338116</v>
      </c>
      <c r="H48" s="36">
        <f>(G48-G47)/G47*100</f>
        <v>-24.239419884246519</v>
      </c>
      <c r="I48" s="36">
        <f>(G48-G32)/G32*100</f>
        <v>-10.453536272822211</v>
      </c>
      <c r="J48" s="37">
        <v>1410148</v>
      </c>
      <c r="K48" s="36">
        <f>(J48-J47)/J47*100</f>
        <v>-6.9944690601095632</v>
      </c>
      <c r="L48" s="38">
        <f>(J48-J32)/J32*100</f>
        <v>-3.353288898788616</v>
      </c>
      <c r="M48" s="35">
        <v>13725</v>
      </c>
      <c r="N48" s="36">
        <f>(M48-M47)/M47*100</f>
        <v>-21.656487242422511</v>
      </c>
      <c r="O48" s="36">
        <f>(M48-M32)/M32*100</f>
        <v>-16.878633720930232</v>
      </c>
      <c r="P48" s="37">
        <v>4458</v>
      </c>
      <c r="Q48" s="36">
        <f>(P48-P47)/P47*100</f>
        <v>-13.988037815936716</v>
      </c>
      <c r="R48" s="39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21" t="s">
        <v>56</v>
      </c>
      <c r="C49" s="33"/>
      <c r="D49" s="23">
        <v>0.174434492149731</v>
      </c>
      <c r="E49" s="31">
        <v>0.41117656097603</v>
      </c>
      <c r="F49" s="25">
        <v>248</v>
      </c>
      <c r="G49" s="35">
        <v>114438376</v>
      </c>
      <c r="H49" s="27" t="s">
        <v>16</v>
      </c>
      <c r="I49" s="36">
        <v>-0.32476262777059101</v>
      </c>
      <c r="J49" s="37">
        <v>18469438</v>
      </c>
      <c r="K49" s="27" t="s">
        <v>16</v>
      </c>
      <c r="L49" s="38">
        <v>1.0903918458348201</v>
      </c>
      <c r="M49" s="35">
        <v>199620</v>
      </c>
      <c r="N49" s="27" t="s">
        <v>16</v>
      </c>
      <c r="O49" s="36">
        <v>-3.9979224076986299</v>
      </c>
      <c r="P49" s="37">
        <v>75942</v>
      </c>
      <c r="Q49" s="27" t="s">
        <v>16</v>
      </c>
      <c r="R49" s="39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25" customHeight="1" x14ac:dyDescent="0.25">
      <c r="A50" s="2"/>
      <c r="B50" s="21" t="s">
        <v>57</v>
      </c>
      <c r="C50" s="33"/>
      <c r="D50" s="23">
        <v>0.16734928578512601</v>
      </c>
      <c r="E50" s="31">
        <v>0.45643391679178902</v>
      </c>
      <c r="F50" s="25">
        <v>250</v>
      </c>
      <c r="G50" s="35">
        <v>109330613</v>
      </c>
      <c r="H50" s="27" t="s">
        <v>16</v>
      </c>
      <c r="I50" s="36">
        <v>-4.4633305526810299</v>
      </c>
      <c r="J50" s="37">
        <v>18468610</v>
      </c>
      <c r="K50" s="27" t="s">
        <v>16</v>
      </c>
      <c r="L50" s="38">
        <v>-4.48308172668816E-3</v>
      </c>
      <c r="M50" s="35">
        <v>182964</v>
      </c>
      <c r="N50" s="27" t="s">
        <v>16</v>
      </c>
      <c r="O50" s="36">
        <v>-8.3438533213104904</v>
      </c>
      <c r="P50" s="37">
        <v>84301</v>
      </c>
      <c r="Q50" s="27" t="s">
        <v>16</v>
      </c>
      <c r="R50" s="39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40" customFormat="1" ht="16.350000000000001" hidden="1" customHeight="1" x14ac:dyDescent="0.25">
      <c r="B51" s="32" t="s">
        <v>58</v>
      </c>
      <c r="C51" s="33"/>
      <c r="D51" s="23">
        <v>0.16</v>
      </c>
      <c r="E51" s="31">
        <v>0.36</v>
      </c>
      <c r="F51" s="34" t="s">
        <v>54</v>
      </c>
      <c r="G51" s="35">
        <v>12364040</v>
      </c>
      <c r="H51" s="36">
        <f>(G51-G48)/G48*100</f>
        <v>68.490658910270696</v>
      </c>
      <c r="I51" s="36">
        <f>(G51-G34)/G34*100</f>
        <v>6.5085066976784249</v>
      </c>
      <c r="J51" s="37">
        <v>1855591</v>
      </c>
      <c r="K51" s="36">
        <f>(J51-J48)/J48*100</f>
        <v>31.588386467236063</v>
      </c>
      <c r="L51" s="38">
        <f>(J51-J34)/J34*100</f>
        <v>17.916672491780236</v>
      </c>
      <c r="M51" s="35">
        <v>19905</v>
      </c>
      <c r="N51" s="27" t="s">
        <v>16</v>
      </c>
      <c r="O51" s="36">
        <f>(M51-M34)/M34*100</f>
        <v>6.3585359337429868</v>
      </c>
      <c r="P51" s="37">
        <v>6760</v>
      </c>
      <c r="Q51" s="27" t="s">
        <v>16</v>
      </c>
      <c r="R51" s="39">
        <f>(P51-P34)/P34*100</f>
        <v>11.772486772486772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s="2" customFormat="1" ht="14.1" hidden="1" customHeight="1" x14ac:dyDescent="0.25">
      <c r="B52" s="32" t="s">
        <v>30</v>
      </c>
      <c r="C52" s="33" t="s">
        <v>31</v>
      </c>
      <c r="D52" s="23">
        <v>0.16</v>
      </c>
      <c r="E52" s="31">
        <v>0.34</v>
      </c>
      <c r="F52" s="34" t="s">
        <v>32</v>
      </c>
      <c r="G52" s="35">
        <v>6362771</v>
      </c>
      <c r="H52" s="36">
        <f>(G52-G51)/G51*100</f>
        <v>-48.538091109378492</v>
      </c>
      <c r="I52" s="36">
        <f>(G52-G35)/G35*100</f>
        <v>-28.078293150451429</v>
      </c>
      <c r="J52" s="37">
        <v>1069715</v>
      </c>
      <c r="K52" s="36">
        <f>(J52-J51)/J51*100</f>
        <v>-42.351789807128831</v>
      </c>
      <c r="L52" s="38">
        <f>(J52-J35)/J35*100</f>
        <v>-23.554436596165555</v>
      </c>
      <c r="M52" s="35">
        <v>10060</v>
      </c>
      <c r="N52" s="36">
        <f>(M52-M51)/M51*100</f>
        <v>-49.459934689776439</v>
      </c>
      <c r="O52" s="36">
        <f>(M52-M35)/M35*100</f>
        <v>-37.604664144390007</v>
      </c>
      <c r="P52" s="37">
        <v>3587</v>
      </c>
      <c r="Q52" s="36">
        <f>(P52-P51)/P51*100</f>
        <v>-46.937869822485204</v>
      </c>
      <c r="R52" s="39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32" t="s">
        <v>33</v>
      </c>
      <c r="C53" s="33"/>
      <c r="D53" s="23">
        <v>0.17</v>
      </c>
      <c r="E53" s="31">
        <v>0.39</v>
      </c>
      <c r="F53" s="34" t="s">
        <v>29</v>
      </c>
      <c r="G53" s="35">
        <v>9437472</v>
      </c>
      <c r="H53" s="36">
        <f>(G53-G52)/G52*100</f>
        <v>48.323301278641019</v>
      </c>
      <c r="I53" s="36">
        <f>(G53-G36)/G36*100</f>
        <v>16.311886117908745</v>
      </c>
      <c r="J53" s="37">
        <v>1571560</v>
      </c>
      <c r="K53" s="36">
        <f>(J53-J52)/J52*100</f>
        <v>46.913897626938017</v>
      </c>
      <c r="L53" s="38">
        <f>(J53-J36)/J36*100</f>
        <v>8.9157080740778731</v>
      </c>
      <c r="M53" s="35">
        <v>15866</v>
      </c>
      <c r="N53" s="36">
        <f>(M53-M52)/M52*100</f>
        <v>57.713717693836976</v>
      </c>
      <c r="O53" s="36">
        <f>(M53-M36)/M36*100</f>
        <v>1.6204445013770576</v>
      </c>
      <c r="P53" s="37">
        <v>6115</v>
      </c>
      <c r="Q53" s="36">
        <f>(P53-P52)/P52*100</f>
        <v>70.476721494284917</v>
      </c>
      <c r="R53" s="39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8.4499999999999993" hidden="1" customHeight="1" x14ac:dyDescent="0.25">
      <c r="A54" s="2"/>
      <c r="B54" s="32"/>
      <c r="C54" s="33"/>
      <c r="D54" s="23"/>
      <c r="E54" s="31"/>
      <c r="F54" s="34"/>
      <c r="G54" s="35"/>
      <c r="H54" s="36"/>
      <c r="I54" s="36"/>
      <c r="J54" s="37"/>
      <c r="K54" s="36"/>
      <c r="L54" s="38"/>
      <c r="M54" s="35"/>
      <c r="N54" s="36"/>
      <c r="O54" s="36"/>
      <c r="P54" s="37"/>
      <c r="Q54" s="36"/>
      <c r="R54" s="39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45" hidden="1" customHeight="1" x14ac:dyDescent="0.25">
      <c r="A55" s="2"/>
      <c r="B55" s="32" t="s">
        <v>35</v>
      </c>
      <c r="C55" s="33"/>
      <c r="D55" s="23">
        <v>0.18</v>
      </c>
      <c r="E55" s="31">
        <v>0.45</v>
      </c>
      <c r="F55" s="34" t="s">
        <v>53</v>
      </c>
      <c r="G55" s="35">
        <v>10887058</v>
      </c>
      <c r="H55" s="36">
        <f>(G55-G53)/G53*100</f>
        <v>15.359897226714949</v>
      </c>
      <c r="I55" s="36">
        <f>(G55-G38)/G38*100</f>
        <v>2.8923429172053056E-2</v>
      </c>
      <c r="J55" s="37">
        <v>1616030</v>
      </c>
      <c r="K55" s="36">
        <f>(J55-J53)/J53*100</f>
        <v>2.8296724273969813</v>
      </c>
      <c r="L55" s="38">
        <f>(J55-J38)/J38*100</f>
        <v>1.0951985051200388</v>
      </c>
      <c r="M55" s="35">
        <v>19383</v>
      </c>
      <c r="N55" s="36">
        <f>(M55-M53)/M53*100</f>
        <v>22.166897768813815</v>
      </c>
      <c r="O55" s="36">
        <f>(M55-M38)/M38*100</f>
        <v>-9.2778722746250195E-2</v>
      </c>
      <c r="P55" s="37">
        <v>7237</v>
      </c>
      <c r="Q55" s="36">
        <f>(P55-P53)/P53*100</f>
        <v>18.348323793949305</v>
      </c>
      <c r="R55" s="39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32" t="s">
        <v>37</v>
      </c>
      <c r="C56" s="33"/>
      <c r="D56" s="23">
        <v>0.18</v>
      </c>
      <c r="E56" s="31">
        <v>0.48</v>
      </c>
      <c r="F56" s="34" t="s">
        <v>47</v>
      </c>
      <c r="G56" s="35">
        <v>9516981</v>
      </c>
      <c r="H56" s="36">
        <f>(G56-G55)/G55*100</f>
        <v>-12.584455782269185</v>
      </c>
      <c r="I56" s="36">
        <f>(G56-G39)/G39*100</f>
        <v>-3.96143474253752</v>
      </c>
      <c r="J56" s="37">
        <v>1571015</v>
      </c>
      <c r="K56" s="36">
        <f>(J56-J55)/J55*100</f>
        <v>-2.7855299715970618</v>
      </c>
      <c r="L56" s="38">
        <f>(J56-J39)/J39*100</f>
        <v>-2.3786206870839011</v>
      </c>
      <c r="M56" s="35">
        <v>17178</v>
      </c>
      <c r="N56" s="36">
        <f>(M56-M55)/M55*100</f>
        <v>-11.375947995666305</v>
      </c>
      <c r="O56" s="36">
        <f>(M56-M39)/M39*100</f>
        <v>-1.5587392550143266</v>
      </c>
      <c r="P56" s="37">
        <v>7605</v>
      </c>
      <c r="Q56" s="36">
        <f>(P56-P55)/P55*100</f>
        <v>5.0849799640735114</v>
      </c>
      <c r="R56" s="39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6.899999999999999" hidden="1" customHeight="1" x14ac:dyDescent="0.25">
      <c r="A57" s="2"/>
      <c r="B57" s="32" t="s">
        <v>39</v>
      </c>
      <c r="C57" s="33"/>
      <c r="D57" s="23">
        <v>0.18</v>
      </c>
      <c r="E57" s="31">
        <v>0.39</v>
      </c>
      <c r="F57" s="34" t="s">
        <v>36</v>
      </c>
      <c r="G57" s="35">
        <v>6805864</v>
      </c>
      <c r="H57" s="36">
        <f>(G57-G56)/G56*100</f>
        <v>-28.487153646728935</v>
      </c>
      <c r="I57" s="36">
        <f>(G57-G40)/G40*100</f>
        <v>-5.0724356701565263</v>
      </c>
      <c r="J57" s="37">
        <v>1298096</v>
      </c>
      <c r="K57" s="36">
        <f>(J57-J56)/J56*100</f>
        <v>-17.37214475991636</v>
      </c>
      <c r="L57" s="38">
        <f>(J57-J40)/J40*100</f>
        <v>-2.7291521951387656</v>
      </c>
      <c r="M57" s="35">
        <v>12412</v>
      </c>
      <c r="N57" s="36">
        <f>(M57-M56)/M56*100</f>
        <v>-27.744789847479336</v>
      </c>
      <c r="O57" s="36">
        <f>(M57-M40)/M40*100</f>
        <v>-12.288884177796621</v>
      </c>
      <c r="P57" s="37">
        <v>5072</v>
      </c>
      <c r="Q57" s="36">
        <f>(P57-P56)/P56*100</f>
        <v>-33.307034845496389</v>
      </c>
      <c r="R57" s="39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8.4499999999999993" hidden="1" customHeight="1" x14ac:dyDescent="0.25">
      <c r="A58" s="2"/>
      <c r="B58" s="32"/>
      <c r="C58" s="33"/>
      <c r="D58" s="23"/>
      <c r="E58" s="31"/>
      <c r="F58" s="34"/>
      <c r="G58" s="35"/>
      <c r="H58" s="36"/>
      <c r="I58" s="36"/>
      <c r="J58" s="37"/>
      <c r="K58" s="36"/>
      <c r="L58" s="38"/>
      <c r="M58" s="35"/>
      <c r="N58" s="36"/>
      <c r="O58" s="36"/>
      <c r="P58" s="37"/>
      <c r="Q58" s="36"/>
      <c r="R58" s="39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5" hidden="1" customHeight="1" x14ac:dyDescent="0.25">
      <c r="A59" s="2"/>
      <c r="B59" s="32" t="s">
        <v>40</v>
      </c>
      <c r="C59" s="33"/>
      <c r="D59" s="23">
        <v>0.17</v>
      </c>
      <c r="E59" s="31">
        <v>0.38</v>
      </c>
      <c r="F59" s="34" t="s">
        <v>34</v>
      </c>
      <c r="G59" s="35">
        <v>11785466</v>
      </c>
      <c r="H59" s="36">
        <f>(G59-G57)/G57*100</f>
        <v>73.166345962834399</v>
      </c>
      <c r="I59" s="36">
        <f>(G59-G42)/G42*100</f>
        <v>-1.7755789490177487</v>
      </c>
      <c r="J59" s="37">
        <v>1802274</v>
      </c>
      <c r="K59" s="36">
        <f>(J59-J57)/J57*100</f>
        <v>38.839808457926075</v>
      </c>
      <c r="L59" s="38">
        <f>(J59-J42)/J42*100</f>
        <v>0.93646058111968677</v>
      </c>
      <c r="M59" s="35">
        <v>19673</v>
      </c>
      <c r="N59" s="36">
        <f>(M59-M57)/M57*100</f>
        <v>58.499838865613917</v>
      </c>
      <c r="O59" s="36">
        <f>(M59-M42)/M42*100</f>
        <v>-10.601654094337908</v>
      </c>
      <c r="P59" s="37">
        <v>6835</v>
      </c>
      <c r="Q59" s="36">
        <f>(P59-P57)/P57*100</f>
        <v>34.759463722397477</v>
      </c>
      <c r="R59" s="39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5.75" hidden="1" x14ac:dyDescent="0.25">
      <c r="A60" s="2"/>
      <c r="B60" s="32" t="s">
        <v>42</v>
      </c>
      <c r="C60" s="33"/>
      <c r="D60" s="23">
        <v>0.19</v>
      </c>
      <c r="E60" s="31">
        <v>0.4</v>
      </c>
      <c r="F60" s="34" t="s">
        <v>41</v>
      </c>
      <c r="G60" s="35">
        <v>7572929</v>
      </c>
      <c r="H60" s="36">
        <f>(G60-G59)/G59*100</f>
        <v>-35.743491178032336</v>
      </c>
      <c r="I60" s="36">
        <f>(G60-G43)/G43*100</f>
        <v>-23.449398597553149</v>
      </c>
      <c r="J60" s="37">
        <v>1382510</v>
      </c>
      <c r="K60" s="36">
        <f>(J60-J59)/J59*100</f>
        <v>-23.290798180520831</v>
      </c>
      <c r="L60" s="38">
        <f>(J60-J43)/J43*100</f>
        <v>-11.089288217824201</v>
      </c>
      <c r="M60" s="35">
        <v>14256</v>
      </c>
      <c r="N60" s="36">
        <f>(M60-M59)/M59*100</f>
        <v>-27.535200528643315</v>
      </c>
      <c r="O60" s="36">
        <f>(M60-M43)/M43*100</f>
        <v>-21.978984238178633</v>
      </c>
      <c r="P60" s="37">
        <v>5552</v>
      </c>
      <c r="Q60" s="36">
        <f>(P60-P59)/P59*100</f>
        <v>-18.771031455742502</v>
      </c>
      <c r="R60" s="39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5.75" hidden="1" x14ac:dyDescent="0.25">
      <c r="A61" s="2"/>
      <c r="B61" s="32" t="s">
        <v>43</v>
      </c>
      <c r="C61" s="33"/>
      <c r="D61" s="23">
        <v>0.18</v>
      </c>
      <c r="E61" s="31">
        <v>0.45</v>
      </c>
      <c r="F61" s="34" t="s">
        <v>53</v>
      </c>
      <c r="G61" s="35">
        <v>11138997</v>
      </c>
      <c r="H61" s="36">
        <f>(G61-G60)/G60*100</f>
        <v>47.089679567839603</v>
      </c>
      <c r="I61" s="36">
        <f>(G61-G44)/G44*100</f>
        <v>50.257659783868483</v>
      </c>
      <c r="J61" s="37">
        <v>1650720</v>
      </c>
      <c r="K61" s="36">
        <f>(J61-J60)/J60*100</f>
        <v>19.400221336554527</v>
      </c>
      <c r="L61" s="38">
        <f>(J61-J44)/J44*100</f>
        <v>24.019452794367012</v>
      </c>
      <c r="M61" s="35">
        <v>20001</v>
      </c>
      <c r="N61" s="36">
        <f>(M61-M60)/M60*100</f>
        <v>40.29882154882155</v>
      </c>
      <c r="O61" s="36">
        <f>(M61-M44)/M44*100</f>
        <v>46.710188513166578</v>
      </c>
      <c r="P61" s="37">
        <v>7427</v>
      </c>
      <c r="Q61" s="36">
        <f>(P61-P60)/P60*100</f>
        <v>33.771613832853028</v>
      </c>
      <c r="R61" s="39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8.1" hidden="1" customHeight="1" x14ac:dyDescent="0.25">
      <c r="A62" s="2"/>
      <c r="B62" s="32"/>
      <c r="C62" s="33"/>
      <c r="D62" s="23"/>
      <c r="E62" s="31"/>
      <c r="F62" s="34"/>
      <c r="G62" s="35"/>
      <c r="H62" s="36"/>
      <c r="I62" s="36"/>
      <c r="J62" s="37"/>
      <c r="K62" s="36"/>
      <c r="L62" s="38"/>
      <c r="M62" s="35"/>
      <c r="N62" s="36"/>
      <c r="O62" s="36"/>
      <c r="P62" s="37"/>
      <c r="Q62" s="36"/>
      <c r="R62" s="39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5.75" hidden="1" x14ac:dyDescent="0.25">
      <c r="A63" s="2"/>
      <c r="B63" s="32" t="s">
        <v>44</v>
      </c>
      <c r="C63" s="33"/>
      <c r="D63" s="23">
        <v>0.18</v>
      </c>
      <c r="E63" s="31">
        <v>0.43</v>
      </c>
      <c r="F63" s="34" t="s">
        <v>47</v>
      </c>
      <c r="G63" s="35">
        <v>9743758</v>
      </c>
      <c r="H63" s="36">
        <f>(G63-G61)/G61*100</f>
        <v>-12.525714837700377</v>
      </c>
      <c r="I63" s="36">
        <f>(G63-G46)/G46*100</f>
        <v>-18.465612578698661</v>
      </c>
      <c r="J63" s="37">
        <v>1552663</v>
      </c>
      <c r="K63" s="36">
        <f>(J63-J61)/J61*100</f>
        <v>-5.9402563729766404</v>
      </c>
      <c r="L63" s="38">
        <f>(J63-J46)/J46*100</f>
        <v>-9.4209793408173006</v>
      </c>
      <c r="M63" s="35">
        <v>17604</v>
      </c>
      <c r="N63" s="36">
        <f>(M63-M61)/M61*100</f>
        <v>-11.984400779961002</v>
      </c>
      <c r="O63" s="36">
        <f>(M63-M46)/M46*100</f>
        <v>-17.449003516998829</v>
      </c>
      <c r="P63" s="37">
        <v>6621</v>
      </c>
      <c r="Q63" s="36">
        <f>(P63-P61)/P61*100</f>
        <v>-10.85229567793187</v>
      </c>
      <c r="R63" s="39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5.75" hidden="1" x14ac:dyDescent="0.25">
      <c r="A64" s="2"/>
      <c r="B64" s="32" t="s">
        <v>46</v>
      </c>
      <c r="C64" s="33"/>
      <c r="D64" s="23">
        <v>0.18</v>
      </c>
      <c r="E64" s="31">
        <v>0.37</v>
      </c>
      <c r="F64" s="34" t="s">
        <v>41</v>
      </c>
      <c r="G64" s="35">
        <v>7242456</v>
      </c>
      <c r="H64" s="36">
        <f>(G64-G63)/G63*100</f>
        <v>-25.670814073994858</v>
      </c>
      <c r="I64" s="36">
        <f>(G64-G47)/G47*100</f>
        <v>-25.227038108579979</v>
      </c>
      <c r="J64" s="37">
        <v>1315452</v>
      </c>
      <c r="K64" s="36">
        <f>(J64-J63)/J63*100</f>
        <v>-15.277687431206902</v>
      </c>
      <c r="L64" s="38">
        <f>(J64-J47)/J47*100</f>
        <v>-13.240091333717627</v>
      </c>
      <c r="M64" s="35">
        <v>13325</v>
      </c>
      <c r="N64" s="36">
        <f>(M64-M63)/M63*100</f>
        <v>-24.306975687343783</v>
      </c>
      <c r="O64" s="36">
        <f>(M64-M47)/M47*100</f>
        <v>-23.939722586905646</v>
      </c>
      <c r="P64" s="37">
        <v>4866</v>
      </c>
      <c r="Q64" s="36">
        <f>(P64-P63)/P63*100</f>
        <v>-26.506570004531039</v>
      </c>
      <c r="R64" s="39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5.75" hidden="1" x14ac:dyDescent="0.25">
      <c r="A65" s="2"/>
      <c r="B65" s="32" t="s">
        <v>48</v>
      </c>
      <c r="C65" s="33"/>
      <c r="D65" s="23">
        <v>0.17</v>
      </c>
      <c r="E65" s="31">
        <v>0.46</v>
      </c>
      <c r="F65" s="34" t="s">
        <v>54</v>
      </c>
      <c r="G65" s="35">
        <v>11580584</v>
      </c>
      <c r="H65" s="36">
        <f>(G65-G64)/G64*100</f>
        <v>59.898575842228105</v>
      </c>
      <c r="I65" s="36">
        <f>(G65-G48)/G48*100</f>
        <v>57.814131038539053</v>
      </c>
      <c r="J65" s="37">
        <v>1783812</v>
      </c>
      <c r="K65" s="36">
        <f>(J65-J64)/J64*100</f>
        <v>35.604491840067141</v>
      </c>
      <c r="L65" s="38">
        <f>(J65-J48)/J48*100</f>
        <v>26.498211535243112</v>
      </c>
      <c r="M65" s="35">
        <v>19957</v>
      </c>
      <c r="N65" s="36">
        <f>(M65-M64)/M64*100</f>
        <v>49.771106941838653</v>
      </c>
      <c r="O65" s="36">
        <f>(M65-M48)/M48*100</f>
        <v>45.406193078324222</v>
      </c>
      <c r="P65" s="37">
        <v>8265</v>
      </c>
      <c r="Q65" s="36">
        <f>(P65-P64)/P64*100</f>
        <v>69.852034525277446</v>
      </c>
      <c r="R65" s="39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5.75" x14ac:dyDescent="0.25">
      <c r="A66" s="2"/>
      <c r="B66" s="21" t="s">
        <v>59</v>
      </c>
      <c r="C66" s="33"/>
      <c r="D66" s="23">
        <v>0.18275105954461601</v>
      </c>
      <c r="E66" s="31">
        <v>0.51846056453398204</v>
      </c>
      <c r="F66" s="25">
        <v>246</v>
      </c>
      <c r="G66" s="35">
        <v>104755617</v>
      </c>
      <c r="H66" s="27" t="s">
        <v>16</v>
      </c>
      <c r="I66" s="36">
        <v>-4.1845516772141398</v>
      </c>
      <c r="J66" s="37">
        <v>18014292</v>
      </c>
      <c r="K66" s="27" t="s">
        <v>16</v>
      </c>
      <c r="L66" s="38">
        <v>-2.45994690450445</v>
      </c>
      <c r="M66" s="35">
        <v>191442</v>
      </c>
      <c r="N66" s="27" t="s">
        <v>16</v>
      </c>
      <c r="O66" s="36">
        <v>4.6336984324785204</v>
      </c>
      <c r="P66" s="37">
        <v>93400</v>
      </c>
      <c r="Q66" s="27" t="s">
        <v>16</v>
      </c>
      <c r="R66" s="39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5.75" x14ac:dyDescent="0.25">
      <c r="A67" s="2"/>
      <c r="B67" s="21" t="s">
        <v>60</v>
      </c>
      <c r="C67" s="33"/>
      <c r="D67" s="23">
        <v>0.19</v>
      </c>
      <c r="E67" s="31">
        <v>0.66</v>
      </c>
      <c r="F67" s="25">
        <v>245</v>
      </c>
      <c r="G67" s="35">
        <v>97952127</v>
      </c>
      <c r="H67" s="27" t="s">
        <v>16</v>
      </c>
      <c r="I67" s="36">
        <f>(G67-G66)/G66*100</f>
        <v>-6.4946302593015135</v>
      </c>
      <c r="J67" s="37">
        <v>16138067</v>
      </c>
      <c r="K67" s="27" t="s">
        <v>16</v>
      </c>
      <c r="L67" s="38">
        <f>(J67-J66)/J66*100</f>
        <v>-10.415202551396414</v>
      </c>
      <c r="M67" s="35">
        <v>186204</v>
      </c>
      <c r="N67" s="27" t="s">
        <v>16</v>
      </c>
      <c r="O67" s="36">
        <f>(M67-M66)/M66*100</f>
        <v>-2.7360767229761498</v>
      </c>
      <c r="P67" s="37">
        <v>99042</v>
      </c>
      <c r="Q67" s="27" t="s">
        <v>16</v>
      </c>
      <c r="R67" s="39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0.7" customHeight="1" x14ac:dyDescent="0.25">
      <c r="A68" s="2"/>
      <c r="B68" s="21" t="s">
        <v>61</v>
      </c>
      <c r="C68" s="33"/>
      <c r="D68" s="23">
        <v>0.18</v>
      </c>
      <c r="E68" s="31">
        <v>0.52</v>
      </c>
      <c r="F68" s="25">
        <v>248</v>
      </c>
      <c r="G68" s="35">
        <v>94763551</v>
      </c>
      <c r="H68" s="27" t="s">
        <v>16</v>
      </c>
      <c r="I68" s="36">
        <v>-3.26</v>
      </c>
      <c r="J68" s="37">
        <v>16089267</v>
      </c>
      <c r="K68" s="27" t="s">
        <v>16</v>
      </c>
      <c r="L68" s="38">
        <v>-0.35</v>
      </c>
      <c r="M68" s="35">
        <v>167129</v>
      </c>
      <c r="N68" s="27" t="s">
        <v>16</v>
      </c>
      <c r="O68" s="36">
        <v>-10.24</v>
      </c>
      <c r="P68" s="37">
        <v>83131</v>
      </c>
      <c r="Q68" s="27" t="s">
        <v>16</v>
      </c>
      <c r="R68" s="39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5" customHeight="1" x14ac:dyDescent="0.25">
      <c r="A69" s="2"/>
      <c r="B69" s="21" t="s">
        <v>76</v>
      </c>
      <c r="C69" s="33"/>
      <c r="D69" s="23">
        <v>0.14000000000000001</v>
      </c>
      <c r="E69" s="31">
        <v>0.44</v>
      </c>
      <c r="F69" s="25">
        <v>249</v>
      </c>
      <c r="G69" s="35">
        <v>88483188</v>
      </c>
      <c r="H69" s="27" t="s">
        <v>16</v>
      </c>
      <c r="I69" s="36">
        <v>-6.63</v>
      </c>
      <c r="J69" s="37">
        <v>15916923</v>
      </c>
      <c r="K69" s="27" t="s">
        <v>16</v>
      </c>
      <c r="L69" s="38">
        <v>-1.07</v>
      </c>
      <c r="M69" s="35">
        <v>125260</v>
      </c>
      <c r="N69" s="27" t="s">
        <v>16</v>
      </c>
      <c r="O69" s="36">
        <v>-25.05</v>
      </c>
      <c r="P69" s="37">
        <v>69745</v>
      </c>
      <c r="Q69" s="27" t="s">
        <v>16</v>
      </c>
      <c r="R69" s="39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3.7" customHeight="1" x14ac:dyDescent="0.25">
      <c r="A70" s="2"/>
      <c r="B70" s="21" t="s">
        <v>77</v>
      </c>
      <c r="C70" s="33"/>
      <c r="D70" s="23">
        <v>0.12</v>
      </c>
      <c r="E70" s="31">
        <v>0.38</v>
      </c>
      <c r="F70" s="25">
        <v>247</v>
      </c>
      <c r="G70" s="35">
        <v>83584142</v>
      </c>
      <c r="H70" s="27" t="s">
        <v>16</v>
      </c>
      <c r="I70" s="36">
        <v>-5.54</v>
      </c>
      <c r="J70" s="37">
        <v>14935624</v>
      </c>
      <c r="K70" s="27" t="s">
        <v>16</v>
      </c>
      <c r="L70" s="38">
        <v>-6.17</v>
      </c>
      <c r="M70" s="35">
        <v>98957</v>
      </c>
      <c r="N70" s="27" t="s">
        <v>16</v>
      </c>
      <c r="O70" s="36">
        <v>-21</v>
      </c>
      <c r="P70" s="37">
        <v>57368</v>
      </c>
      <c r="Q70" s="27" t="s">
        <v>16</v>
      </c>
      <c r="R70" s="39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6.6" customHeight="1" x14ac:dyDescent="0.25">
      <c r="B71" s="32"/>
      <c r="C71" s="33"/>
      <c r="D71" s="23"/>
      <c r="E71" s="31"/>
      <c r="F71" s="42"/>
      <c r="G71" s="35"/>
      <c r="H71" s="36"/>
      <c r="I71" s="36"/>
      <c r="J71" s="37"/>
      <c r="K71" s="36"/>
      <c r="L71" s="38"/>
      <c r="M71" s="35"/>
      <c r="N71" s="36"/>
      <c r="O71" s="36"/>
      <c r="P71" s="37"/>
      <c r="Q71" s="36"/>
      <c r="R71" s="39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25" customHeight="1" x14ac:dyDescent="0.25">
      <c r="A72" s="1"/>
      <c r="B72" s="32" t="s">
        <v>78</v>
      </c>
      <c r="C72" s="33"/>
      <c r="D72" s="23">
        <v>0.11</v>
      </c>
      <c r="E72" s="31">
        <v>0.37</v>
      </c>
      <c r="F72" s="34" t="s">
        <v>66</v>
      </c>
      <c r="G72" s="35">
        <v>9549985</v>
      </c>
      <c r="H72" s="36">
        <v>70.63</v>
      </c>
      <c r="I72" s="36">
        <v>-2.1764193173911037</v>
      </c>
      <c r="J72" s="37">
        <v>1571860</v>
      </c>
      <c r="K72" s="36">
        <v>27.93</v>
      </c>
      <c r="L72" s="38">
        <v>0.43448813464020547</v>
      </c>
      <c r="M72" s="35">
        <v>10590</v>
      </c>
      <c r="N72" s="36">
        <v>37.568199532346064</v>
      </c>
      <c r="O72" s="36">
        <v>-29.045226130653269</v>
      </c>
      <c r="P72" s="37">
        <v>5805</v>
      </c>
      <c r="Q72" s="36">
        <v>25.894599869876384</v>
      </c>
      <c r="R72" s="39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25" customHeight="1" x14ac:dyDescent="0.25">
      <c r="A73" s="1"/>
      <c r="B73" s="32" t="s">
        <v>79</v>
      </c>
      <c r="C73" s="33" t="s">
        <v>31</v>
      </c>
      <c r="D73" s="23">
        <v>0.12</v>
      </c>
      <c r="E73" s="31">
        <v>0.35</v>
      </c>
      <c r="F73" s="34" t="s">
        <v>67</v>
      </c>
      <c r="G73" s="35">
        <v>4467709</v>
      </c>
      <c r="H73" s="36">
        <v>-53.217633326125643</v>
      </c>
      <c r="I73" s="36">
        <v>-14.904427905470719</v>
      </c>
      <c r="J73" s="37">
        <v>879900</v>
      </c>
      <c r="K73" s="36">
        <v>-44.021732215337245</v>
      </c>
      <c r="L73" s="36">
        <v>-9.7847506597739837</v>
      </c>
      <c r="M73" s="35">
        <v>5496</v>
      </c>
      <c r="N73" s="36">
        <v>-48.10198300283286</v>
      </c>
      <c r="O73" s="36">
        <v>-26.973159712994949</v>
      </c>
      <c r="P73" s="37">
        <v>3071</v>
      </c>
      <c r="Q73" s="36">
        <v>-47.097329888027559</v>
      </c>
      <c r="R73" s="43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25" customHeight="1" x14ac:dyDescent="0.25">
      <c r="A74" s="1"/>
      <c r="B74" s="32" t="s">
        <v>80</v>
      </c>
      <c r="C74" s="33"/>
      <c r="D74" s="23">
        <v>0.12</v>
      </c>
      <c r="E74" s="31">
        <v>0.33</v>
      </c>
      <c r="F74" s="34" t="s">
        <v>68</v>
      </c>
      <c r="G74" s="35">
        <v>6961035</v>
      </c>
      <c r="H74" s="36">
        <v>55.807708156462297</v>
      </c>
      <c r="I74" s="36">
        <v>-26.628865772922701</v>
      </c>
      <c r="J74" s="37">
        <v>1247455</v>
      </c>
      <c r="K74" s="36">
        <v>41.772360495510853</v>
      </c>
      <c r="L74" s="36">
        <v>-19.507555593410416</v>
      </c>
      <c r="M74" s="35">
        <v>8059</v>
      </c>
      <c r="N74" s="36">
        <v>46.633915574963609</v>
      </c>
      <c r="O74" s="36">
        <v>-37.893033292231813</v>
      </c>
      <c r="P74" s="37">
        <v>4121</v>
      </c>
      <c r="Q74" s="36">
        <v>34.190817323347446</v>
      </c>
      <c r="R74" s="43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9.1999999999999993" customHeight="1" x14ac:dyDescent="0.25">
      <c r="A75" s="1"/>
      <c r="B75" s="32"/>
      <c r="C75" s="33"/>
      <c r="D75" s="23"/>
      <c r="E75" s="31"/>
      <c r="F75" s="42"/>
      <c r="G75" s="35"/>
      <c r="H75" s="36"/>
      <c r="I75" s="36"/>
      <c r="J75" s="37"/>
      <c r="K75" s="36"/>
      <c r="L75" s="36"/>
      <c r="M75" s="35"/>
      <c r="N75" s="36"/>
      <c r="O75" s="36"/>
      <c r="P75" s="37"/>
      <c r="Q75" s="36"/>
      <c r="R75" s="43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25" customHeight="1" x14ac:dyDescent="0.25">
      <c r="A76" s="1"/>
      <c r="B76" s="32" t="s">
        <v>81</v>
      </c>
      <c r="C76" s="33"/>
      <c r="D76" s="23">
        <v>0.12</v>
      </c>
      <c r="E76" s="31">
        <v>0.4</v>
      </c>
      <c r="F76" s="34" t="s">
        <v>69</v>
      </c>
      <c r="G76" s="35">
        <v>7983063</v>
      </c>
      <c r="H76" s="36">
        <v>14.68212701128496</v>
      </c>
      <c r="I76" s="36">
        <v>20.344804817734008</v>
      </c>
      <c r="J76" s="37">
        <v>1283316</v>
      </c>
      <c r="K76" s="36">
        <v>2.8747329562990247</v>
      </c>
      <c r="L76" s="36">
        <v>8.6821866925474911</v>
      </c>
      <c r="M76" s="35">
        <v>9888</v>
      </c>
      <c r="N76" s="36">
        <v>22.695123464449686</v>
      </c>
      <c r="O76" s="36">
        <v>-7.6664487813988229</v>
      </c>
      <c r="P76" s="37">
        <v>5145</v>
      </c>
      <c r="Q76" s="36">
        <v>24.848337782091726</v>
      </c>
      <c r="R76" s="43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25" customHeight="1" x14ac:dyDescent="0.25">
      <c r="A77" s="1"/>
      <c r="B77" s="32" t="s">
        <v>82</v>
      </c>
      <c r="C77" s="33"/>
      <c r="D77" s="23">
        <v>0.12</v>
      </c>
      <c r="E77" s="31">
        <v>0.38</v>
      </c>
      <c r="F77" s="34" t="s">
        <v>70</v>
      </c>
      <c r="G77" s="35">
        <v>6962491</v>
      </c>
      <c r="H77" s="36">
        <v>-12.784215782839242</v>
      </c>
      <c r="I77" s="36">
        <v>-8.0955849391931878</v>
      </c>
      <c r="J77" s="37">
        <v>1276447</v>
      </c>
      <c r="K77" s="36">
        <v>-0.53525398265119417</v>
      </c>
      <c r="L77" s="36">
        <v>-5.223926587630114</v>
      </c>
      <c r="M77" s="35">
        <v>8688</v>
      </c>
      <c r="N77" s="36">
        <v>-12.135922330097088</v>
      </c>
      <c r="O77" s="36">
        <v>-22.677109291562832</v>
      </c>
      <c r="P77" s="37">
        <v>4893</v>
      </c>
      <c r="Q77" s="36">
        <v>-4.8979591836734695</v>
      </c>
      <c r="R77" s="43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25" customHeight="1" x14ac:dyDescent="0.25">
      <c r="A78" s="1"/>
      <c r="B78" s="32" t="s">
        <v>83</v>
      </c>
      <c r="C78" s="33"/>
      <c r="D78" s="23">
        <v>0.13</v>
      </c>
      <c r="E78" s="31">
        <v>0.36</v>
      </c>
      <c r="F78" s="34" t="s">
        <v>71</v>
      </c>
      <c r="G78" s="35">
        <v>4928147</v>
      </c>
      <c r="H78" s="36">
        <v>-29.218623047412194</v>
      </c>
      <c r="I78" s="36">
        <v>-9.5966494523862984</v>
      </c>
      <c r="J78" s="37">
        <v>1055351</v>
      </c>
      <c r="K78" s="36">
        <v>-17.321204875721435</v>
      </c>
      <c r="L78" s="36">
        <v>-11.140309516191502</v>
      </c>
      <c r="M78" s="35">
        <v>6630</v>
      </c>
      <c r="N78" s="36">
        <v>-23.687845303867402</v>
      </c>
      <c r="O78" s="36">
        <v>-21.024419297200716</v>
      </c>
      <c r="P78" s="37">
        <v>3765</v>
      </c>
      <c r="Q78" s="36">
        <v>-23.053341508277132</v>
      </c>
      <c r="R78" s="43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.6" customHeight="1" x14ac:dyDescent="0.25">
      <c r="A79" s="1"/>
      <c r="B79" s="32"/>
      <c r="C79" s="33"/>
      <c r="D79" s="23"/>
      <c r="E79" s="31"/>
      <c r="F79" s="42"/>
      <c r="G79" s="35"/>
      <c r="H79" s="36"/>
      <c r="I79" s="36"/>
      <c r="J79" s="37"/>
      <c r="K79" s="36"/>
      <c r="L79" s="36"/>
      <c r="M79" s="35"/>
      <c r="N79" s="36"/>
      <c r="O79" s="36"/>
      <c r="P79" s="37"/>
      <c r="Q79" s="36"/>
      <c r="R79" s="43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2" customHeight="1" x14ac:dyDescent="0.25">
      <c r="A80" s="1"/>
      <c r="B80" s="32" t="s">
        <v>84</v>
      </c>
      <c r="C80" s="33"/>
      <c r="D80" s="23">
        <v>0.11</v>
      </c>
      <c r="E80" s="31">
        <v>0.39</v>
      </c>
      <c r="F80" s="34" t="s">
        <v>66</v>
      </c>
      <c r="G80" s="35">
        <v>8570793</v>
      </c>
      <c r="H80" s="36">
        <v>73.915124690882806</v>
      </c>
      <c r="I80" s="36">
        <v>-5.9722089659326159</v>
      </c>
      <c r="J80" s="37">
        <v>1462133</v>
      </c>
      <c r="K80" s="36">
        <v>38.544711664649959</v>
      </c>
      <c r="L80" s="36">
        <v>-5.5494044081548282</v>
      </c>
      <c r="M80" s="35">
        <v>9496</v>
      </c>
      <c r="N80" s="36">
        <v>43.227752639517348</v>
      </c>
      <c r="O80" s="36">
        <v>-27.049243297226706</v>
      </c>
      <c r="P80" s="37">
        <v>5737</v>
      </c>
      <c r="Q80" s="36">
        <v>52.377158034528549</v>
      </c>
      <c r="R80" s="43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25" customHeight="1" x14ac:dyDescent="0.25">
      <c r="A81" s="1"/>
      <c r="B81" s="32" t="s">
        <v>85</v>
      </c>
      <c r="C81" s="33"/>
      <c r="D81" s="23">
        <v>0.12</v>
      </c>
      <c r="E81" s="31">
        <v>0.36</v>
      </c>
      <c r="F81" s="34" t="s">
        <v>72</v>
      </c>
      <c r="G81" s="35">
        <v>5537177</v>
      </c>
      <c r="H81" s="36">
        <v>-35.394811191916546</v>
      </c>
      <c r="I81" s="36">
        <v>-26.246860397108733</v>
      </c>
      <c r="J81" s="37">
        <v>1159738</v>
      </c>
      <c r="K81" s="36">
        <v>-20.681771083752299</v>
      </c>
      <c r="L81" s="36">
        <v>-17.110831416088278</v>
      </c>
      <c r="M81" s="35">
        <v>6915</v>
      </c>
      <c r="N81" s="36">
        <v>-27.179865206402699</v>
      </c>
      <c r="O81" s="36">
        <v>-28.770086526576023</v>
      </c>
      <c r="P81" s="37">
        <v>4211</v>
      </c>
      <c r="Q81" s="36">
        <v>-26.599267910057524</v>
      </c>
      <c r="R81" s="43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25" customHeight="1" x14ac:dyDescent="0.25">
      <c r="A82" s="1"/>
      <c r="B82" s="32" t="s">
        <v>86</v>
      </c>
      <c r="C82" s="33"/>
      <c r="D82" s="23">
        <v>0.1</v>
      </c>
      <c r="E82" s="31">
        <v>0.34</v>
      </c>
      <c r="F82" s="34" t="s">
        <v>73</v>
      </c>
      <c r="G82" s="35">
        <v>8052990</v>
      </c>
      <c r="H82" s="36">
        <v>45.434939139565159</v>
      </c>
      <c r="I82" s="36">
        <v>43.711238025758838</v>
      </c>
      <c r="J82" s="37">
        <v>1310293</v>
      </c>
      <c r="K82" s="36">
        <v>12.981811409128612</v>
      </c>
      <c r="L82" s="36">
        <v>15.480538389133509</v>
      </c>
      <c r="M82" s="35">
        <v>8342</v>
      </c>
      <c r="N82" s="36">
        <v>20.636297903109181</v>
      </c>
      <c r="O82" s="36">
        <v>8.1130119232763089</v>
      </c>
      <c r="P82" s="37">
        <v>4493</v>
      </c>
      <c r="Q82" s="36">
        <v>6.6967466160056999</v>
      </c>
      <c r="R82" s="43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.6" customHeight="1" x14ac:dyDescent="0.25">
      <c r="A83" s="1"/>
      <c r="B83" s="32"/>
      <c r="C83" s="33"/>
      <c r="D83" s="23"/>
      <c r="E83" s="31"/>
      <c r="F83" s="42"/>
      <c r="G83" s="35"/>
      <c r="H83" s="36"/>
      <c r="I83" s="36"/>
      <c r="J83" s="37"/>
      <c r="K83" s="36"/>
      <c r="L83" s="36"/>
      <c r="M83" s="35"/>
      <c r="N83" s="36"/>
      <c r="O83" s="36"/>
      <c r="P83" s="37"/>
      <c r="Q83" s="36"/>
      <c r="R83" s="43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25" customHeight="1" x14ac:dyDescent="0.25">
      <c r="A84" s="1"/>
      <c r="B84" s="32" t="s">
        <v>87</v>
      </c>
      <c r="C84" s="33"/>
      <c r="D84" s="23">
        <v>0.13</v>
      </c>
      <c r="E84" s="31">
        <v>0.5</v>
      </c>
      <c r="F84" s="34" t="s">
        <v>70</v>
      </c>
      <c r="G84" s="35">
        <v>6965864</v>
      </c>
      <c r="H84" s="36">
        <v>-13.499656649269401</v>
      </c>
      <c r="I84" s="36">
        <v>-23.764667462013193</v>
      </c>
      <c r="J84" s="37">
        <v>1219493</v>
      </c>
      <c r="K84" s="36">
        <v>-6.9297477739711653</v>
      </c>
      <c r="L84" s="36">
        <v>-18.726528359905924</v>
      </c>
      <c r="M84" s="35">
        <v>9036</v>
      </c>
      <c r="N84" s="36">
        <v>8.3193478782066652</v>
      </c>
      <c r="O84" s="36">
        <v>-25.463994060876022</v>
      </c>
      <c r="P84" s="37">
        <v>6081</v>
      </c>
      <c r="Q84" s="36">
        <v>35.343868239483641</v>
      </c>
      <c r="R84" s="43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25" customHeight="1" x14ac:dyDescent="0.25">
      <c r="A85" s="1"/>
      <c r="B85" s="32" t="s">
        <v>88</v>
      </c>
      <c r="C85" s="33"/>
      <c r="D85" s="23">
        <v>0.12</v>
      </c>
      <c r="E85" s="31">
        <v>0.36</v>
      </c>
      <c r="F85" s="34" t="s">
        <v>72</v>
      </c>
      <c r="G85" s="35">
        <v>5259263</v>
      </c>
      <c r="H85" s="36">
        <v>-24.499487787875275</v>
      </c>
      <c r="I85" s="36">
        <v>-28.559123572001035</v>
      </c>
      <c r="J85" s="37">
        <v>1064149</v>
      </c>
      <c r="K85" s="36">
        <v>-12.738408502549831</v>
      </c>
      <c r="L85" s="36">
        <v>-18.175680819112838</v>
      </c>
      <c r="M85" s="35">
        <v>6400</v>
      </c>
      <c r="N85" s="36">
        <v>-29.172200088534751</v>
      </c>
      <c r="O85" s="36">
        <v>-30.668399956667752</v>
      </c>
      <c r="P85" s="37">
        <v>3779</v>
      </c>
      <c r="Q85" s="36">
        <v>-37.855615852655809</v>
      </c>
      <c r="R85" s="43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25" customHeight="1" x14ac:dyDescent="0.25">
      <c r="A86" s="1"/>
      <c r="B86" s="32" t="s">
        <v>89</v>
      </c>
      <c r="C86" s="33"/>
      <c r="D86" s="23">
        <v>0.11</v>
      </c>
      <c r="E86" s="31">
        <v>0.45</v>
      </c>
      <c r="F86" s="34" t="s">
        <v>74</v>
      </c>
      <c r="G86" s="35">
        <v>8345625</v>
      </c>
      <c r="H86" s="36">
        <v>58.684306147078026</v>
      </c>
      <c r="I86" s="36">
        <v>49.10876441954224</v>
      </c>
      <c r="J86" s="37">
        <v>1405489</v>
      </c>
      <c r="K86" s="36">
        <v>32.076335174867431</v>
      </c>
      <c r="L86" s="36">
        <v>14.392672300478655</v>
      </c>
      <c r="M86" s="35">
        <v>9417</v>
      </c>
      <c r="N86" s="36">
        <v>47.140625</v>
      </c>
      <c r="O86" s="36">
        <v>22.330475448168354</v>
      </c>
      <c r="P86" s="37">
        <v>6267</v>
      </c>
      <c r="Q86" s="36">
        <v>65.837523154273612</v>
      </c>
      <c r="R86" s="43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7.5" customHeight="1" x14ac:dyDescent="0.25">
      <c r="A87" s="1"/>
      <c r="B87" s="32"/>
      <c r="C87" s="33"/>
      <c r="D87" s="23"/>
      <c r="E87" s="31"/>
      <c r="F87" s="42"/>
      <c r="G87" s="35"/>
      <c r="H87" s="36"/>
      <c r="I87" s="36"/>
      <c r="J87" s="37"/>
      <c r="K87" s="36"/>
      <c r="L87" s="36"/>
      <c r="M87" s="35"/>
      <c r="N87" s="36"/>
      <c r="O87" s="36"/>
      <c r="P87" s="37"/>
      <c r="Q87" s="36"/>
      <c r="R87" s="43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16.350000000000001" customHeight="1" x14ac:dyDescent="0.25">
      <c r="A88" s="1"/>
      <c r="B88" s="32" t="s">
        <v>75</v>
      </c>
      <c r="C88" s="54" t="s">
        <v>31</v>
      </c>
      <c r="D88" s="23">
        <v>0.1</v>
      </c>
      <c r="E88" s="31">
        <v>0.32</v>
      </c>
      <c r="F88" s="34" t="s">
        <v>90</v>
      </c>
      <c r="G88" s="35">
        <v>6687730</v>
      </c>
      <c r="H88" s="36">
        <f>(G88-G86)/G86*100</f>
        <v>-19.865438478244592</v>
      </c>
      <c r="I88" s="36">
        <f>(G88-G72)/G72*100</f>
        <v>-29.971303619848616</v>
      </c>
      <c r="J88" s="37">
        <v>1137300</v>
      </c>
      <c r="K88" s="36">
        <f>(J88-J86)/J86*100</f>
        <v>-19.081543861246868</v>
      </c>
      <c r="L88" s="36">
        <f>(J88-J72)/J72*100</f>
        <v>-27.646228035575689</v>
      </c>
      <c r="M88" s="35">
        <v>6487</v>
      </c>
      <c r="N88" s="36">
        <f>(M88-M86)/M86*100</f>
        <v>-31.113942869278965</v>
      </c>
      <c r="O88" s="36">
        <f>(M88-M72)/M72*100</f>
        <v>-38.744098205854584</v>
      </c>
      <c r="P88" s="37">
        <v>3610</v>
      </c>
      <c r="Q88" s="36">
        <f>(P88-P86)/P86*100</f>
        <v>-42.396681027604913</v>
      </c>
      <c r="R88" s="39">
        <f>(P88-P72)/P72*100</f>
        <v>-37.812230835486652</v>
      </c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6.350000000000001" customHeight="1" x14ac:dyDescent="0.25">
      <c r="A89" s="1"/>
      <c r="B89" s="32" t="s">
        <v>91</v>
      </c>
      <c r="C89" s="54"/>
      <c r="D89" s="23">
        <v>0.1</v>
      </c>
      <c r="E89" s="31">
        <v>0.28000000000000003</v>
      </c>
      <c r="F89" s="34" t="s">
        <v>92</v>
      </c>
      <c r="G89" s="35">
        <v>4647469</v>
      </c>
      <c r="H89" s="36">
        <f>(G89-G88)/G88*100</f>
        <v>-30.507526470117664</v>
      </c>
      <c r="I89" s="36">
        <f>(G89-G73)/G73*100</f>
        <v>4.0235386861588349</v>
      </c>
      <c r="J89" s="37">
        <v>966837</v>
      </c>
      <c r="K89" s="36">
        <f>(J89-J88)/J88*100</f>
        <v>-14.988393563703509</v>
      </c>
      <c r="L89" s="36">
        <f>(J89-J73)/J73*100</f>
        <v>9.8803273099215811</v>
      </c>
      <c r="M89" s="35">
        <v>4677</v>
      </c>
      <c r="N89" s="36">
        <f>(M89-M88)/M88*100</f>
        <v>-27.901957761677199</v>
      </c>
      <c r="O89" s="36">
        <f>(M89-M73)/M73*100</f>
        <v>-14.901746724890829</v>
      </c>
      <c r="P89" s="37">
        <v>2750</v>
      </c>
      <c r="Q89" s="36">
        <f>(P89-P88)/P88*100</f>
        <v>-23.822714681440445</v>
      </c>
      <c r="R89" s="39">
        <f>(P89-P73)/P73*100</f>
        <v>-10.45262129599479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6.350000000000001" customHeight="1" x14ac:dyDescent="0.25">
      <c r="A90" s="1"/>
      <c r="B90" s="32" t="s">
        <v>93</v>
      </c>
      <c r="C90" s="54"/>
      <c r="D90" s="23">
        <v>0.1</v>
      </c>
      <c r="E90" s="31">
        <v>0.34</v>
      </c>
      <c r="F90" s="34" t="s">
        <v>94</v>
      </c>
      <c r="G90" s="35">
        <v>7931625</v>
      </c>
      <c r="H90" s="36">
        <f>(G90-G89)/G89*100</f>
        <v>70.665474046195897</v>
      </c>
      <c r="I90" s="36">
        <f>(G90-G74)/G74*100</f>
        <v>13.943185172894548</v>
      </c>
      <c r="J90" s="37">
        <v>1382228</v>
      </c>
      <c r="K90" s="36">
        <f>(J90-J89)/J89*100</f>
        <v>42.963912220984504</v>
      </c>
      <c r="L90" s="36">
        <f>(J90-J74)/J74*100</f>
        <v>10.803836611340689</v>
      </c>
      <c r="M90" s="35">
        <v>8177</v>
      </c>
      <c r="N90" s="36">
        <f>(M90-M89)/M89*100</f>
        <v>74.83429548856104</v>
      </c>
      <c r="O90" s="36">
        <f>(M90-M74)/M74*100</f>
        <v>1.4642015138354634</v>
      </c>
      <c r="P90" s="37">
        <v>4658</v>
      </c>
      <c r="Q90" s="36">
        <f>(P90-P89)/P89*100</f>
        <v>69.381818181818176</v>
      </c>
      <c r="R90" s="39">
        <f>(P90-P74)/P74*100</f>
        <v>13.030817762678963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5.25" customHeight="1" x14ac:dyDescent="0.25">
      <c r="A91" s="1"/>
      <c r="B91" s="32"/>
      <c r="C91" s="54"/>
      <c r="D91" s="23"/>
      <c r="E91" s="31"/>
      <c r="F91" s="34"/>
      <c r="G91" s="35"/>
      <c r="H91" s="36"/>
      <c r="I91" s="36"/>
      <c r="J91" s="37"/>
      <c r="K91" s="36"/>
      <c r="L91" s="36"/>
      <c r="M91" s="35"/>
      <c r="N91" s="36"/>
      <c r="O91" s="36"/>
      <c r="P91" s="37"/>
      <c r="Q91" s="36"/>
      <c r="R91" s="39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15" customHeight="1" x14ac:dyDescent="0.25">
      <c r="A92" s="1"/>
      <c r="B92" s="32" t="s">
        <v>95</v>
      </c>
      <c r="C92" s="54"/>
      <c r="D92" s="23">
        <v>0.12</v>
      </c>
      <c r="E92" s="31">
        <v>0.33</v>
      </c>
      <c r="F92" s="34" t="s">
        <v>96</v>
      </c>
      <c r="G92" s="35">
        <v>6046380</v>
      </c>
      <c r="H92" s="36">
        <f>(G92-G90)/G90*100</f>
        <v>-23.768710699257721</v>
      </c>
      <c r="I92" s="36">
        <f>(G92-G76)/G76*100</f>
        <v>-24.259898738115933</v>
      </c>
      <c r="J92" s="37">
        <v>1092826</v>
      </c>
      <c r="K92" s="36">
        <f>(J92-J90)/J90*100</f>
        <v>-20.937356210408122</v>
      </c>
      <c r="L92" s="36">
        <f>(J92-J76)/J76*100</f>
        <v>-14.843577108054445</v>
      </c>
      <c r="M92" s="35">
        <v>7224</v>
      </c>
      <c r="N92" s="36">
        <f>(M92-M90)/M90*100</f>
        <v>-11.654641066405773</v>
      </c>
      <c r="O92" s="36">
        <f>(M92-M76)/M76*100</f>
        <v>-26.941747572815533</v>
      </c>
      <c r="P92" s="37">
        <v>3635</v>
      </c>
      <c r="Q92" s="36">
        <f>(P92-P90)/P90*100</f>
        <v>-21.962215543151569</v>
      </c>
      <c r="R92" s="39">
        <f>(P92-P76)/P76*100</f>
        <v>-29.348882410106903</v>
      </c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6.350000000000001" customHeight="1" x14ac:dyDescent="0.25">
      <c r="A93" s="1"/>
      <c r="B93" s="32" t="s">
        <v>97</v>
      </c>
      <c r="C93" s="54"/>
      <c r="D93" s="23">
        <v>0.1</v>
      </c>
      <c r="E93" s="31">
        <v>0.31</v>
      </c>
      <c r="F93" s="34" t="s">
        <v>98</v>
      </c>
      <c r="G93" s="35">
        <v>4719582</v>
      </c>
      <c r="H93" s="36">
        <f>(G93-G92)/G92*100</f>
        <v>-21.943675389241164</v>
      </c>
      <c r="I93" s="36">
        <f>(G93-G77)/G77*100</f>
        <v>-32.214174495880854</v>
      </c>
      <c r="J93" s="37">
        <v>988406</v>
      </c>
      <c r="K93" s="36">
        <f>(J93-J92)/J92*100</f>
        <v>-9.5550435293450207</v>
      </c>
      <c r="L93" s="36">
        <f>(J93-J77)/J77*100</f>
        <v>-22.565840963236234</v>
      </c>
      <c r="M93" s="35">
        <v>4933</v>
      </c>
      <c r="N93" s="36">
        <f>(M93-M92)/M92*100</f>
        <v>-31.71373200442968</v>
      </c>
      <c r="O93" s="36">
        <f>(M93-M77)/M77*100</f>
        <v>-43.220534069981589</v>
      </c>
      <c r="P93" s="37">
        <v>3076</v>
      </c>
      <c r="Q93" s="36">
        <f>(P93-P92)/P92*100</f>
        <v>-15.378266850068774</v>
      </c>
      <c r="R93" s="39">
        <f>(P93-P77)/P77*100</f>
        <v>-37.134682199059881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6.350000000000001" customHeight="1" x14ac:dyDescent="0.25">
      <c r="A94" s="1"/>
      <c r="B94" s="32" t="s">
        <v>99</v>
      </c>
      <c r="C94" s="54"/>
      <c r="D94" s="23">
        <v>0.09</v>
      </c>
      <c r="E94" s="31">
        <v>0.4</v>
      </c>
      <c r="F94" s="34" t="s">
        <v>100</v>
      </c>
      <c r="G94" s="35">
        <v>7339044</v>
      </c>
      <c r="H94" s="36">
        <f>(G94-G93)/G93*100</f>
        <v>55.501991489924322</v>
      </c>
      <c r="I94" s="36">
        <f>(G94-G78)/G78*100</f>
        <v>48.920963599503018</v>
      </c>
      <c r="J94" s="37">
        <v>1242409</v>
      </c>
      <c r="K94" s="36">
        <f>(J94-J93)/J93*100</f>
        <v>25.698245457838176</v>
      </c>
      <c r="L94" s="36">
        <f>(J94-J78)/J78*100</f>
        <v>17.724719074506964</v>
      </c>
      <c r="M94" s="35">
        <v>6355</v>
      </c>
      <c r="N94" s="36">
        <f>(M94-M93)/M93*100</f>
        <v>28.826272045408473</v>
      </c>
      <c r="O94" s="36">
        <f>(M94-M78)/M78*100</f>
        <v>-4.1478129713423826</v>
      </c>
      <c r="P94" s="37">
        <v>4945</v>
      </c>
      <c r="Q94" s="36">
        <f>(P94-P93)/P93*100</f>
        <v>60.760728218465545</v>
      </c>
      <c r="R94" s="39">
        <f>(P94-P78)/P78*100</f>
        <v>31.341301460823374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4.5" customHeight="1" x14ac:dyDescent="0.25">
      <c r="A95" s="1"/>
      <c r="B95" s="32"/>
      <c r="C95" s="54"/>
      <c r="D95" s="23"/>
      <c r="E95" s="31"/>
      <c r="F95" s="34"/>
      <c r="G95" s="35"/>
      <c r="H95" s="36"/>
      <c r="I95" s="36"/>
      <c r="J95" s="37"/>
      <c r="K95" s="36"/>
      <c r="L95" s="36"/>
      <c r="M95" s="35"/>
      <c r="N95" s="36"/>
      <c r="O95" s="36"/>
      <c r="P95" s="37"/>
      <c r="Q95" s="36"/>
      <c r="R95" s="39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16.350000000000001" customHeight="1" x14ac:dyDescent="0.25">
      <c r="A96" s="1"/>
      <c r="B96" s="32" t="s">
        <v>101</v>
      </c>
      <c r="C96" s="54"/>
      <c r="D96" s="23">
        <v>0.08</v>
      </c>
      <c r="E96" s="31">
        <v>0.25</v>
      </c>
      <c r="F96" s="34" t="s">
        <v>102</v>
      </c>
      <c r="G96" s="35">
        <v>6544783</v>
      </c>
      <c r="H96" s="36">
        <f>(G96-G94)/G94*100</f>
        <v>-10.822404116939481</v>
      </c>
      <c r="I96" s="36">
        <f>(G96-G80)/G80*100</f>
        <v>-23.638536130787433</v>
      </c>
      <c r="J96" s="37">
        <v>1279987</v>
      </c>
      <c r="K96" s="36">
        <f>(J96-J94)/J94*100</f>
        <v>3.0246078384815309</v>
      </c>
      <c r="L96" s="36">
        <f>(J96-J80)/J80*100</f>
        <v>-12.457553451019846</v>
      </c>
      <c r="M96" s="35">
        <v>5147</v>
      </c>
      <c r="N96" s="36">
        <f>(M96-M94)/M94*100</f>
        <v>-19.008654602675058</v>
      </c>
      <c r="O96" s="36">
        <f>(M96-M80)/M80*100</f>
        <v>-45.798230834035387</v>
      </c>
      <c r="P96" s="37">
        <v>3160</v>
      </c>
      <c r="Q96" s="36">
        <f>(P96-P94)/P94*100</f>
        <v>-36.097067745197172</v>
      </c>
      <c r="R96" s="39">
        <f>(P96-P80)/P80*100</f>
        <v>-44.91894718493986</v>
      </c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6.350000000000001" customHeight="1" x14ac:dyDescent="0.25">
      <c r="A97" s="1"/>
      <c r="B97" s="32" t="s">
        <v>103</v>
      </c>
      <c r="C97" s="54"/>
      <c r="D97" s="23">
        <v>0.09</v>
      </c>
      <c r="E97" s="31">
        <v>0.3</v>
      </c>
      <c r="F97" s="34" t="s">
        <v>104</v>
      </c>
      <c r="G97" s="35">
        <v>6074450</v>
      </c>
      <c r="H97" s="36">
        <f>(G97-G96)/G96*100</f>
        <v>-7.1863803582181403</v>
      </c>
      <c r="I97" s="36">
        <f>(G97-G81)/G81*100</f>
        <v>9.7030129251782995</v>
      </c>
      <c r="J97" s="37">
        <v>1140919</v>
      </c>
      <c r="K97" s="36">
        <f>(J97-J96)/J96*100</f>
        <v>-10.864797845603119</v>
      </c>
      <c r="L97" s="36">
        <f>(J97-J81)/J81*100</f>
        <v>-1.6226940912516445</v>
      </c>
      <c r="M97" s="35">
        <v>5221</v>
      </c>
      <c r="N97" s="36">
        <f>(M97-M96)/M96*100</f>
        <v>1.4377307169224791</v>
      </c>
      <c r="O97" s="36">
        <f>(M97-M81)/M81*100</f>
        <v>-24.497469269703544</v>
      </c>
      <c r="P97" s="37">
        <v>3407</v>
      </c>
      <c r="Q97" s="36">
        <f>(P97-P96)/P96*100</f>
        <v>7.8164556962025316</v>
      </c>
      <c r="R97" s="39">
        <f>(P97-P81)/P81*100</f>
        <v>-19.092852054143908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6.350000000000001" customHeight="1" x14ac:dyDescent="0.25">
      <c r="A98" s="1"/>
      <c r="B98" s="32" t="s">
        <v>106</v>
      </c>
      <c r="C98" s="54"/>
      <c r="D98" s="23">
        <v>0.08</v>
      </c>
      <c r="E98" s="31">
        <v>0.28000000000000003</v>
      </c>
      <c r="F98" s="34" t="s">
        <v>105</v>
      </c>
      <c r="G98" s="35">
        <v>6449447</v>
      </c>
      <c r="H98" s="36">
        <f>(G98-G97)/G97*100</f>
        <v>6.1733490274839697</v>
      </c>
      <c r="I98" s="36">
        <f>(G98-G82)/G82*100</f>
        <v>-19.912392788268704</v>
      </c>
      <c r="J98" s="37">
        <v>1210593</v>
      </c>
      <c r="K98" s="36">
        <f>(J98-J97)/J97*100</f>
        <v>6.1068314227390372</v>
      </c>
      <c r="L98" s="36">
        <f>(J98-J82)/J82*100</f>
        <v>-7.608985165913273</v>
      </c>
      <c r="M98" s="35">
        <v>5179</v>
      </c>
      <c r="N98" s="36">
        <v>-0.80444359318138281</v>
      </c>
      <c r="O98" s="36">
        <v>-37.916566770558617</v>
      </c>
      <c r="P98" s="37">
        <v>3416</v>
      </c>
      <c r="Q98" s="36">
        <v>0.26416201937188144</v>
      </c>
      <c r="R98" s="39">
        <v>-23.970620965947028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5.25" customHeight="1" x14ac:dyDescent="0.25">
      <c r="A99" s="1"/>
      <c r="B99" s="32"/>
      <c r="C99" s="54"/>
      <c r="D99" s="23"/>
      <c r="E99" s="31"/>
      <c r="F99" s="34"/>
      <c r="G99" s="35"/>
      <c r="H99" s="36"/>
      <c r="I99" s="36"/>
      <c r="J99" s="37"/>
      <c r="K99" s="36"/>
      <c r="L99" s="36"/>
      <c r="M99" s="35"/>
      <c r="N99" s="36"/>
      <c r="O99" s="36"/>
      <c r="P99" s="37"/>
      <c r="Q99" s="36"/>
      <c r="R99" s="39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16.350000000000001" customHeight="1" x14ac:dyDescent="0.25">
      <c r="A100" s="1"/>
      <c r="B100" s="32" t="s">
        <v>87</v>
      </c>
      <c r="C100" s="54"/>
      <c r="D100" s="23">
        <v>0.1</v>
      </c>
      <c r="E100" s="31">
        <v>0.3</v>
      </c>
      <c r="F100" s="34" t="s">
        <v>107</v>
      </c>
      <c r="G100" s="35">
        <v>4904102</v>
      </c>
      <c r="H100" s="36">
        <f>(G100-G98)/G98*100</f>
        <v>-23.960891530700231</v>
      </c>
      <c r="I100" s="36">
        <f>(G100-G84)/G84*100</f>
        <v>-29.598080008452648</v>
      </c>
      <c r="J100" s="37">
        <v>988111</v>
      </c>
      <c r="K100" s="36">
        <f>(J100-J98)/J98*100</f>
        <v>-18.377935441556328</v>
      </c>
      <c r="L100" s="36">
        <f>(J100-J84)/J84*100</f>
        <v>-18.973622644820427</v>
      </c>
      <c r="M100" s="35">
        <v>4726</v>
      </c>
      <c r="N100" s="36">
        <f>(M100-M98)/M98*100</f>
        <v>-8.7468623286348723</v>
      </c>
      <c r="O100" s="36">
        <f>(M100-M84)/M84*100</f>
        <v>-47.698096502877377</v>
      </c>
      <c r="P100" s="37">
        <v>2975</v>
      </c>
      <c r="Q100" s="36">
        <f>(P100-P98)/P98*100</f>
        <v>-12.909836065573771</v>
      </c>
      <c r="R100" s="39">
        <f>(P100-P84)/P84*100</f>
        <v>-51.077125472784083</v>
      </c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6.350000000000001" customHeight="1" x14ac:dyDescent="0.25">
      <c r="A101" s="1"/>
      <c r="B101" s="32" t="s">
        <v>108</v>
      </c>
      <c r="C101" s="54"/>
      <c r="D101" s="23">
        <v>0.08</v>
      </c>
      <c r="E101" s="31">
        <v>0.31</v>
      </c>
      <c r="F101" s="34" t="s">
        <v>109</v>
      </c>
      <c r="G101" s="35">
        <v>7376622</v>
      </c>
      <c r="H101" s="36">
        <f>(G101-G100)/G100*100</f>
        <v>50.417385282769402</v>
      </c>
      <c r="I101" s="36">
        <f>(G101-G85)/G85*100</f>
        <v>40.259614322386994</v>
      </c>
      <c r="J101" s="37">
        <v>1246760</v>
      </c>
      <c r="K101" s="36">
        <f>(J101-J100)/J100*100</f>
        <v>26.176107744980072</v>
      </c>
      <c r="L101" s="36">
        <f>(J101-J85)/J85*100</f>
        <v>17.160284884917431</v>
      </c>
      <c r="M101" s="35">
        <v>5835</v>
      </c>
      <c r="N101" s="36">
        <f>(M101-M100)/M100*100</f>
        <v>23.465933135844267</v>
      </c>
      <c r="O101" s="36">
        <f>(M101-M85)/M85*100</f>
        <v>-8.828125</v>
      </c>
      <c r="P101" s="37">
        <v>3883</v>
      </c>
      <c r="Q101" s="36">
        <f>(P101-P100)/P100*100</f>
        <v>30.521008403361343</v>
      </c>
      <c r="R101" s="39">
        <f>(P101-P85)/P85*100</f>
        <v>2.7520508070918233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6.350000000000001" customHeight="1" x14ac:dyDescent="0.25">
      <c r="A102" s="1"/>
      <c r="B102" s="63" t="s">
        <v>110</v>
      </c>
      <c r="C102" s="63"/>
      <c r="D102" s="23">
        <f>M102/G102*100</f>
        <v>9.3073124967459106E-2</v>
      </c>
      <c r="E102" s="31">
        <f>P102/J102*100</f>
        <v>0.31172158351882273</v>
      </c>
      <c r="F102" s="25">
        <f>17+20+22+20+20+21+23+21+23+19+21</f>
        <v>227</v>
      </c>
      <c r="G102" s="35">
        <f>G88+G89+G90+G92+G93+G94+G96+G97+G98+G100+G101</f>
        <v>68721234</v>
      </c>
      <c r="H102" s="72"/>
      <c r="I102" s="36">
        <f>(G102-G103)/G103*100</f>
        <v>-8.6621630248241068</v>
      </c>
      <c r="J102" s="37">
        <f>J88+J89+J90+J92+J93+J94+J96+J97+J98+J100+J101</f>
        <v>12676376</v>
      </c>
      <c r="K102" s="72"/>
      <c r="L102" s="36">
        <f>(J102-J103)/J103*100</f>
        <v>-6.3100552950875954</v>
      </c>
      <c r="M102" s="35">
        <f>M88+M89+M90+M92+M93+M94+M96+M97+M98+M100+M101</f>
        <v>63961</v>
      </c>
      <c r="N102" s="72"/>
      <c r="O102" s="36">
        <f>(M102-M103)/M103*100</f>
        <v>-28.567120839848116</v>
      </c>
      <c r="P102" s="37">
        <f>P88+P89+P90+P92+P93+P94+P96+P97+P98+P100+P101</f>
        <v>39515</v>
      </c>
      <c r="Q102" s="72"/>
      <c r="R102" s="39">
        <f>(P102-P103)/P103*100</f>
        <v>-22.672746130212715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5" customHeight="1" thickBot="1" x14ac:dyDescent="0.3">
      <c r="A103" s="1"/>
      <c r="B103" s="64" t="s">
        <v>111</v>
      </c>
      <c r="C103" s="64"/>
      <c r="D103" s="55">
        <f>M103/G103*100</f>
        <v>0.11900819363571455</v>
      </c>
      <c r="E103" s="56">
        <f>P103/J103*100</f>
        <v>0.37768285386657263</v>
      </c>
      <c r="F103" s="57">
        <f>23+15+20+20+22+19+23+21+19+22+21</f>
        <v>225</v>
      </c>
      <c r="G103" s="58">
        <f>G72+G73+G74+G76+G77+G78+G80+G81+G82+G84+G85</f>
        <v>75238517</v>
      </c>
      <c r="H103" s="73"/>
      <c r="I103" s="61">
        <f>(G103-82886183)/82886183*100</f>
        <v>-9.2267079061898656</v>
      </c>
      <c r="J103" s="59">
        <f>J72+J73+J74+J76+J77+J78+J80+J81+J82+J84+J85</f>
        <v>13530135</v>
      </c>
      <c r="K103" s="73"/>
      <c r="L103" s="61">
        <f>(J103-14688270)/14688270*100</f>
        <v>-7.8847611052901403</v>
      </c>
      <c r="M103" s="58">
        <f>M72+M73+M74+M76+M77+M78+M80+M81+M82+M84+M85</f>
        <v>89540</v>
      </c>
      <c r="N103" s="73"/>
      <c r="O103" s="61">
        <f>(M103-117562)/117562*100</f>
        <v>-23.835933379833619</v>
      </c>
      <c r="P103" s="60">
        <f>P72+P73+P74+P76+P77+P78+P80+P81+P82+P84+P85</f>
        <v>51101</v>
      </c>
      <c r="Q103" s="73"/>
      <c r="R103" s="62">
        <f>(P103-65134)/65134*100</f>
        <v>-21.544815303835172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13.5" customHeight="1" x14ac:dyDescent="0.25">
      <c r="A104" s="1"/>
      <c r="B104" s="44"/>
      <c r="C104" s="44"/>
      <c r="D104" s="31"/>
      <c r="E104" s="31"/>
      <c r="F104" s="45"/>
      <c r="G104" s="46"/>
      <c r="H104" s="47"/>
      <c r="I104" s="47"/>
      <c r="J104" s="46"/>
      <c r="K104" s="47"/>
      <c r="L104" s="47"/>
      <c r="M104" s="46"/>
      <c r="N104" s="47"/>
      <c r="O104" s="47"/>
      <c r="P104" s="46"/>
      <c r="Q104" s="47"/>
      <c r="R104" s="4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ht="13.5" customHeight="1" x14ac:dyDescent="0.25">
      <c r="A105" s="1"/>
      <c r="B105" s="48" t="s">
        <v>62</v>
      </c>
      <c r="C105" s="49" t="s">
        <v>63</v>
      </c>
      <c r="D105" s="50"/>
      <c r="E105" s="51"/>
      <c r="F105" s="51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</row>
    <row r="106" spans="1:49" ht="13.5" customHeight="1" x14ac:dyDescent="0.25">
      <c r="A106" s="1"/>
      <c r="B106" s="48" t="s">
        <v>64</v>
      </c>
      <c r="C106" s="49" t="s">
        <v>65</v>
      </c>
      <c r="D106" s="50"/>
      <c r="E106" s="51"/>
      <c r="F106" s="51"/>
      <c r="G106" s="51"/>
      <c r="H106" s="51"/>
      <c r="I106" s="51"/>
      <c r="J106" s="53"/>
      <c r="K106" s="53"/>
      <c r="L106" s="53"/>
      <c r="M106" s="53"/>
      <c r="N106" s="53"/>
      <c r="O106" s="53"/>
      <c r="P106" s="53"/>
      <c r="Q106" s="53"/>
      <c r="R106" s="53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5.25" customHeight="1" x14ac:dyDescent="0.25">
      <c r="A107" s="1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3.5" customHeight="1" x14ac:dyDescent="0.25">
      <c r="A108" s="1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3.5" customHeight="1" x14ac:dyDescent="0.25">
      <c r="A109" s="1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13.5" customHeight="1" x14ac:dyDescent="0.25">
      <c r="A110" s="1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5.25" customHeight="1" x14ac:dyDescent="0.25">
      <c r="A111" s="1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3.5" customHeight="1" x14ac:dyDescent="0.25">
      <c r="A112" s="1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3.5" customHeight="1" x14ac:dyDescent="0.25">
      <c r="A113" s="1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13.5" customHeight="1" x14ac:dyDescent="0.25">
      <c r="A114" s="1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8" customHeight="1" x14ac:dyDescent="0.25"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5.75" customHeight="1" x14ac:dyDescent="0.25"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5.75" customHeight="1" x14ac:dyDescent="0.25"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10.15" customHeight="1" x14ac:dyDescent="0.25"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5.75" customHeight="1" x14ac:dyDescent="0.25"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2" spans="1:49" ht="7.15" customHeight="1" x14ac:dyDescent="0.25"/>
    <row r="123" spans="1:49" ht="15.75" customHeight="1" x14ac:dyDescent="0.25"/>
    <row r="124" spans="1:49" ht="17.649999999999999" customHeight="1" x14ac:dyDescent="0.25"/>
    <row r="125" spans="1:49" ht="17.100000000000001" customHeight="1" x14ac:dyDescent="0.25"/>
    <row r="126" spans="1:49" ht="7.7" customHeight="1" x14ac:dyDescent="0.25"/>
    <row r="127" spans="1:49" ht="17.100000000000001" customHeight="1" x14ac:dyDescent="0.25"/>
    <row r="128" spans="1:49" ht="17.100000000000001" customHeight="1" x14ac:dyDescent="0.25"/>
    <row r="129" ht="17.100000000000001" customHeight="1" x14ac:dyDescent="0.25"/>
    <row r="130" ht="8.65" customHeight="1" x14ac:dyDescent="0.25"/>
    <row r="131" ht="14.25" customHeight="1" x14ac:dyDescent="0.25"/>
    <row r="132" ht="16.5" customHeight="1" x14ac:dyDescent="0.25"/>
    <row r="133" ht="12.75" customHeight="1" x14ac:dyDescent="0.25"/>
    <row r="134" ht="11.1" customHeight="1" x14ac:dyDescent="0.25"/>
    <row r="135" ht="10.7" customHeight="1" x14ac:dyDescent="0.25"/>
    <row r="136" ht="14.1" customHeight="1" x14ac:dyDescent="0.25"/>
  </sheetData>
  <mergeCells count="10">
    <mergeCell ref="B102:C102"/>
    <mergeCell ref="B103:C103"/>
    <mergeCell ref="B1:R1"/>
    <mergeCell ref="D3:E3"/>
    <mergeCell ref="G3:L3"/>
    <mergeCell ref="M3:R3"/>
    <mergeCell ref="H4:I4"/>
    <mergeCell ref="K4:L4"/>
    <mergeCell ref="N4:O4"/>
    <mergeCell ref="Q4:R4"/>
  </mergeCells>
  <phoneticPr fontId="11" type="noConversion"/>
  <pageMargins left="0.23611111111111099" right="0.23611111111111099" top="0.35416666666666702" bottom="0.35416666666666702" header="0.51180555555555496" footer="0.51180555555555496"/>
  <pageSetup paperSize="9" scale="64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CBC</cp:lastModifiedBy>
  <cp:revision>74</cp:revision>
  <cp:lastPrinted>2020-12-18T03:10:21Z</cp:lastPrinted>
  <dcterms:created xsi:type="dcterms:W3CDTF">1998-09-21T15:00:50Z</dcterms:created>
  <dcterms:modified xsi:type="dcterms:W3CDTF">2020-12-18T03:11:36Z</dcterms:modified>
  <dc:language>zh-TW</dc:language>
</cp:coreProperties>
</file>