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9" i="1" l="1"/>
  <c r="O99" i="1"/>
  <c r="L99" i="1"/>
  <c r="I99" i="1"/>
  <c r="P99" i="1" l="1"/>
  <c r="P98" i="1"/>
  <c r="M99" i="1"/>
  <c r="M98" i="1"/>
  <c r="J99" i="1"/>
  <c r="J98" i="1"/>
  <c r="G99" i="1"/>
  <c r="G98" i="1"/>
  <c r="F99" i="1"/>
  <c r="F98" i="1"/>
  <c r="R97" i="1"/>
  <c r="Q97" i="1"/>
  <c r="O97" i="1"/>
  <c r="N97" i="1"/>
  <c r="L97" i="1"/>
  <c r="K97" i="1"/>
  <c r="I97" i="1"/>
  <c r="H97" i="1"/>
  <c r="R96" i="1" l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99" i="1" l="1"/>
  <c r="R88" i="1"/>
  <c r="D99" i="1" l="1"/>
  <c r="R98" i="1"/>
  <c r="L98" i="1"/>
  <c r="I98" i="1"/>
  <c r="E98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98" i="1"/>
  <c r="O98" i="1"/>
</calcChain>
</file>

<file path=xl/sharedStrings.xml><?xml version="1.0" encoding="utf-8"?>
<sst xmlns="http://schemas.openxmlformats.org/spreadsheetml/2006/main" count="246" uniqueCount="107">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</sst>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2" fillId="0" borderId="21" xfId="0" applyNumberFormat="1" applyFont="1" applyBorder="1" applyAlignment="1">
      <alignment vertical="center"/>
    </xf>
    <xf numFmtId="178" fontId="12" fillId="0" borderId="3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2"/>
  <sheetViews>
    <sheetView showGridLines="0" tabSelected="1" topLeftCell="A76" zoomScale="118" zoomScaleNormal="118" workbookViewId="0">
      <selection activeCell="I108" sqref="I10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8" t="s">
        <v>2</v>
      </c>
      <c r="E3" s="68"/>
      <c r="F3" s="5" t="s">
        <v>3</v>
      </c>
      <c r="G3" s="68" t="s">
        <v>4</v>
      </c>
      <c r="H3" s="68"/>
      <c r="I3" s="68"/>
      <c r="J3" s="68"/>
      <c r="K3" s="68"/>
      <c r="L3" s="68"/>
      <c r="M3" s="69" t="s">
        <v>5</v>
      </c>
      <c r="N3" s="69"/>
      <c r="O3" s="69"/>
      <c r="P3" s="69"/>
      <c r="Q3" s="69"/>
      <c r="R3" s="69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0" t="s">
        <v>11</v>
      </c>
      <c r="I4" s="70"/>
      <c r="J4" s="12" t="s">
        <v>12</v>
      </c>
      <c r="K4" s="71" t="s">
        <v>11</v>
      </c>
      <c r="L4" s="71"/>
      <c r="M4" s="10" t="s">
        <v>10</v>
      </c>
      <c r="N4" s="72" t="s">
        <v>11</v>
      </c>
      <c r="O4" s="72"/>
      <c r="P4" s="12" t="s">
        <v>12</v>
      </c>
      <c r="Q4" s="73" t="s">
        <v>11</v>
      </c>
      <c r="R4" s="73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6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6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6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6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6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6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6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6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6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103</v>
      </c>
      <c r="C97" s="56"/>
      <c r="D97" s="23">
        <v>0.09</v>
      </c>
      <c r="E97" s="31">
        <v>0.3</v>
      </c>
      <c r="F97" s="34" t="s">
        <v>104</v>
      </c>
      <c r="G97" s="35">
        <v>6074450</v>
      </c>
      <c r="H97" s="36">
        <f>(G97-G96)/G96*100</f>
        <v>-7.1863803582181403</v>
      </c>
      <c r="I97" s="36">
        <f>(G97-G81)/G81*100</f>
        <v>9.7030129251782995</v>
      </c>
      <c r="J97" s="37">
        <v>1140919</v>
      </c>
      <c r="K97" s="36">
        <f>(J97-J96)/J96*100</f>
        <v>-10.864797845603119</v>
      </c>
      <c r="L97" s="36">
        <f>(J97-J81)/J81*100</f>
        <v>-1.6226940912516445</v>
      </c>
      <c r="M97" s="35">
        <v>5221</v>
      </c>
      <c r="N97" s="36">
        <f>(M97-M96)/M96*100</f>
        <v>1.4377307169224791</v>
      </c>
      <c r="O97" s="36">
        <f>(M97-M81)/M81*100</f>
        <v>-24.497469269703544</v>
      </c>
      <c r="P97" s="37">
        <v>3407</v>
      </c>
      <c r="Q97" s="36">
        <f>(P97-P96)/P96*100</f>
        <v>7.8164556962025316</v>
      </c>
      <c r="R97" s="39">
        <f>(P97-P81)/P81*100</f>
        <v>-19.092852054143908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65" t="s">
        <v>105</v>
      </c>
      <c r="C98" s="65"/>
      <c r="D98" s="23">
        <f>M98/G98*100</f>
        <v>9.6459241124758635E-2</v>
      </c>
      <c r="E98" s="31">
        <f>P98/J98*100</f>
        <v>0.31677260058377765</v>
      </c>
      <c r="F98" s="25">
        <f>17+20+22+20+20+21+23+21</f>
        <v>164</v>
      </c>
      <c r="G98" s="35">
        <f>G88+G89+G90+G92+G93+G94+G96+G97</f>
        <v>49991063</v>
      </c>
      <c r="H98" s="54"/>
      <c r="I98" s="36">
        <f>(G98-G99)/G99*100</f>
        <v>-9.0416681829098771</v>
      </c>
      <c r="J98" s="37">
        <f>J88+J89+J90+J92+J93+J94+J96+J97</f>
        <v>9230912</v>
      </c>
      <c r="K98" s="54"/>
      <c r="L98" s="36">
        <f>(J98-J99)/J99*100</f>
        <v>-7.0981663010003819</v>
      </c>
      <c r="M98" s="35">
        <f>M88+M89+M90+M92+M93+M94+M96+M97</f>
        <v>48221</v>
      </c>
      <c r="N98" s="54"/>
      <c r="O98" s="36">
        <f>(M98-M99)/M99*100</f>
        <v>-26.673458836410084</v>
      </c>
      <c r="P98" s="37">
        <f>P88+P89+P90+P92+P93+P94+P96+P97</f>
        <v>29241</v>
      </c>
      <c r="Q98" s="54"/>
      <c r="R98" s="39">
        <f>(P98-P99)/P99*100</f>
        <v>-20.428322629802985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5" customHeight="1" thickBot="1" x14ac:dyDescent="0.3">
      <c r="A99" s="1"/>
      <c r="B99" s="66" t="s">
        <v>106</v>
      </c>
      <c r="C99" s="66"/>
      <c r="D99" s="57">
        <f>M99/G99*100</f>
        <v>0.11965342319197095</v>
      </c>
      <c r="E99" s="58">
        <f>P99/J99*100</f>
        <v>0.3698395764980576</v>
      </c>
      <c r="F99" s="61">
        <f>23+15+20+20+22+19+23+21</f>
        <v>163</v>
      </c>
      <c r="G99" s="62">
        <f>G72+G73+G74+G76+G77+G78+G80+G81</f>
        <v>54960400</v>
      </c>
      <c r="H99" s="55"/>
      <c r="I99" s="59">
        <f>(G99-60783575)/60783575*100</f>
        <v>-9.5801785268470976</v>
      </c>
      <c r="J99" s="63">
        <f>J72+J73+J74+J76+J77+J78+J80+J81</f>
        <v>9936200</v>
      </c>
      <c r="K99" s="55"/>
      <c r="L99" s="59">
        <f>(J99-10752616)/10752616*100</f>
        <v>-7.5927197623350446</v>
      </c>
      <c r="M99" s="62">
        <f>M72+M73+M74+M76+M77+M78+M80+M81</f>
        <v>65762</v>
      </c>
      <c r="N99" s="55"/>
      <c r="O99" s="59">
        <f>(M99-88492)/88492*100</f>
        <v>-25.685937711883561</v>
      </c>
      <c r="P99" s="64">
        <f>P72+P73+P74+P76+P77+P78+P80+P81</f>
        <v>36748</v>
      </c>
      <c r="Q99" s="55"/>
      <c r="R99" s="60">
        <f>(P99-49835)/49835*100</f>
        <v>-26.260660178589347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25">
      <c r="A100" s="1"/>
      <c r="B100" s="44"/>
      <c r="C100" s="44"/>
      <c r="D100" s="31"/>
      <c r="E100" s="31"/>
      <c r="F100" s="45"/>
      <c r="G100" s="46"/>
      <c r="H100" s="47"/>
      <c r="I100" s="47"/>
      <c r="J100" s="46"/>
      <c r="K100" s="47"/>
      <c r="L100" s="47"/>
      <c r="M100" s="46"/>
      <c r="N100" s="47"/>
      <c r="O100" s="47"/>
      <c r="P100" s="46"/>
      <c r="Q100" s="47"/>
      <c r="R100" s="4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B101" s="48" t="s">
        <v>62</v>
      </c>
      <c r="C101" s="49" t="s">
        <v>63</v>
      </c>
      <c r="D101" s="50"/>
      <c r="E101" s="51"/>
      <c r="F101" s="51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customHeight="1" x14ac:dyDescent="0.25">
      <c r="A102" s="1"/>
      <c r="B102" s="48" t="s">
        <v>64</v>
      </c>
      <c r="C102" s="49" t="s">
        <v>65</v>
      </c>
      <c r="D102" s="50"/>
      <c r="E102" s="51"/>
      <c r="F102" s="51"/>
      <c r="G102" s="51"/>
      <c r="H102" s="51"/>
      <c r="I102" s="51"/>
      <c r="J102" s="53"/>
      <c r="K102" s="53"/>
      <c r="L102" s="53"/>
      <c r="M102" s="53"/>
      <c r="N102" s="53"/>
      <c r="O102" s="53"/>
      <c r="P102" s="53"/>
      <c r="Q102" s="53"/>
      <c r="R102" s="53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5.25" customHeight="1" x14ac:dyDescent="0.25">
      <c r="A103" s="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3.5" customHeight="1" x14ac:dyDescent="0.25">
      <c r="A106" s="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5.25" customHeight="1" x14ac:dyDescent="0.25">
      <c r="A107" s="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3.5" customHeight="1" x14ac:dyDescent="0.25">
      <c r="A110" s="1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5.75" customHeight="1" x14ac:dyDescent="0.25"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9:49" ht="15.75" customHeight="1" x14ac:dyDescent="0.25"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9:49" ht="10.15" customHeight="1" x14ac:dyDescent="0.25"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9:49" ht="15.75" customHeight="1" x14ac:dyDescent="0.25"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8" spans="19:49" ht="7.15" customHeight="1" x14ac:dyDescent="0.25"/>
    <row r="119" spans="19:49" ht="15.75" customHeight="1" x14ac:dyDescent="0.25"/>
    <row r="120" spans="19:49" ht="17.649999999999999" customHeight="1" x14ac:dyDescent="0.25"/>
    <row r="121" spans="19:49" ht="17.100000000000001" customHeight="1" x14ac:dyDescent="0.25"/>
    <row r="122" spans="19:49" ht="7.7" customHeight="1" x14ac:dyDescent="0.25"/>
    <row r="123" spans="19:49" ht="17.100000000000001" customHeight="1" x14ac:dyDescent="0.25"/>
    <row r="124" spans="19:49" ht="17.100000000000001" customHeight="1" x14ac:dyDescent="0.25"/>
    <row r="125" spans="19:49" ht="17.100000000000001" customHeight="1" x14ac:dyDescent="0.25"/>
    <row r="126" spans="19:49" ht="8.65" customHeight="1" x14ac:dyDescent="0.25"/>
    <row r="127" spans="19:49" ht="14.25" customHeight="1" x14ac:dyDescent="0.25"/>
    <row r="128" spans="19:49" ht="16.5" customHeight="1" x14ac:dyDescent="0.25"/>
    <row r="129" ht="12.75" customHeight="1" x14ac:dyDescent="0.25"/>
    <row r="130" ht="11.1" customHeight="1" x14ac:dyDescent="0.25"/>
    <row r="131" ht="10.7" customHeight="1" x14ac:dyDescent="0.25"/>
    <row r="132" ht="14.1" customHeight="1" x14ac:dyDescent="0.25"/>
  </sheetData>
  <mergeCells count="10">
    <mergeCell ref="B98:C98"/>
    <mergeCell ref="B99:C99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6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2020-09-22T03:07:27Z</cp:lastPrinted>
  <dcterms:created xsi:type="dcterms:W3CDTF">1998-09-21T15:00:50Z</dcterms:created>
  <dcterms:modified xsi:type="dcterms:W3CDTF">2020-09-22T03:08:54Z</dcterms:modified>
  <dc:language>zh-TW</dc:language>
</cp:coreProperties>
</file>